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<sst xmlns="http://schemas.openxmlformats.org/spreadsheetml/2006/main" count="220" uniqueCount="157">
  <si>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</si>
  <si>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</si>
  <si>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</si>
  <si>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</si>
  <si>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</si>
  <si>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</si>
  <si>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</si>
  <si>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</si>
  <si>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</si>
  <si>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</si>
  <si>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</si>
  <si>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</si>
  <si>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</si>
  <si>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</si>
  <si>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</si>
  <si>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</si>
  <si>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</si>
  <si>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</si>
  <si>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</si>
  <si>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</si>
  <si>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</si>
  <si>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</si>
  <si>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</si>
  <si>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</si>
  <si>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</si>
  <si>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</si>
  <si>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</si>
  <si>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</si>
  <si>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(4623 руб.): 80%*0,85 от ФОТ
СП (3263 руб.): 60%*0,8 от ФОТ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</si>
  <si>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</si>
  <si>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</si>
  <si>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</si>
  <si>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</si>
  <si>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</si>
  <si>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</si>
  <si>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</si>
  <si>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</si>
  <si>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</si>
  <si>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</si>
  <si>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</si>
  <si>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</si>
  <si>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</si>
  <si>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</si>
  <si>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</si>
  <si>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</si>
  <si>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Прайс ОАО "КМЗ" от 01.12.2011 г.</t>
  </si>
  <si>
    <t>шт</t>
  </si>
  <si>
    <t>Прайс ООО "Тива"</t>
  </si>
  <si>
    <t>Обрамление дверей шахты 81000 руб./5,65/1,18</t>
  </si>
  <si>
    <t>к-т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</si>
  <si>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(9246 руб.): 80%*0,85 от ФОТ
СП (6527 руб.): 60%*0,8 от ФОТ</t>
    </r>
  </si>
  <si>
    <t xml:space="preserve">   1. Производство монтажных работ в существующих зданиях ОЗП=20%; ЭМ=20%; ЗПМ=20%  (Поз. 5-6)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</si>
  <si>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</si>
  <si>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</si>
  <si>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</si>
  <si>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</si>
  <si>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</si>
  <si>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</si>
  <si>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</si>
  <si>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</si>
  <si>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(7322 руб.): 65%*0,85 от ФОТ
СП (4260 руб.): 40%*0,8 от ФОТ</t>
    </r>
  </si>
  <si>
    <t>ТЕРп01-14-025-04</t>
  </si>
  <si>
    <t>1 остановка</t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</si>
  <si>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(-144 руб.): 65%*0,85 от ФОТ
СП (-84 руб.): 40%*0,8 от ФОТ</t>
    </r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</si>
  <si>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</si>
  <si>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</si>
  <si>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</si>
  <si>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</si>
  <si>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</si>
  <si>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</si>
  <si>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(518 руб.): 80%*0,85 от ФОТ
СП (366 руб.): 60%*0,8 от ФОТ</t>
    </r>
  </si>
  <si>
    <t>ТЕРмр01-05-001-02</t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</si>
  <si>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(362 руб.): 80%*0,85 от ФОТ
СП (255 руб.): 60%*0,8 от ФОТ</t>
    </r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</si>
  <si>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</si>
  <si>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</si>
  <si>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</si>
  <si>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</si>
  <si>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</si>
  <si>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</si>
  <si>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</si>
  <si>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</si>
  <si>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</si>
  <si>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</si>
  <si>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</si>
  <si>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</si>
  <si>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</si>
  <si>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</si>
  <si>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</si>
  <si>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</si>
  <si>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</si>
  <si>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</si>
  <si>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Многоквартирный жилой дом по ул.Иристонская, 36а</t>
  </si>
  <si>
    <t>ЛОКАЛЬНЫЙ СМЕТНЫЙ РАСЧЕТ № 01</t>
  </si>
  <si>
    <t>___________________________314 034</t>
  </si>
  <si>
    <t>_______________________________________________________________________________________________73 293</t>
  </si>
  <si>
    <t>_______________________________________________________________________________________________24 405</t>
  </si>
  <si>
    <t>_______________________________________________________________________________________________216 336</t>
  </si>
  <si>
    <t>___________________________34 740</t>
  </si>
  <si>
    <t>_______________________________________________________________________________________________2 892,67</t>
  </si>
  <si>
    <t>Составлен в текущих ценах по состоянию на 01.01.2011 г.</t>
  </si>
  <si>
    <t>Составил:</t>
  </si>
  <si>
    <t>Проверил:</t>
  </si>
  <si>
    <t>Лифт пассажирский г/п 400 кг на 9 остановок с учетом транспортных расходов 832200/3,26/1,18</t>
  </si>
  <si>
    <t>Форма № 1</t>
  </si>
  <si>
    <t xml:space="preserve">Заказчик </t>
  </si>
  <si>
    <t>Управляющая компания ВМУЖЭП-5</t>
  </si>
  <si>
    <t>(наименование организации)</t>
  </si>
  <si>
    <t>"Утвержден" «       »________________20___г.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</si>
  <si>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</si>
  <si>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</si>
  <si>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</si>
  <si>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</si>
  <si>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Многоквартирный жилой дом по ул.Иристонской, 36а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</si>
  <si>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</si>
  <si>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</si>
  <si>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</si>
  <si>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</si>
  <si>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</si>
  <si>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</si>
  <si>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</si>
  <si>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</si>
  <si>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</si>
  <si>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</si>
  <si>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</si>
  <si>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</si>
  <si>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</si>
  <si>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</si>
  <si>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</si>
  <si>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</si>
  <si>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</si>
  <si>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</si>
  <si>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</si>
  <si>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</si>
  <si>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</si>
  <si>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</si>
  <si>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</si>
  <si>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</si>
  <si>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</si>
  <si>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</si>
  <si>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</si>
  <si>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</si>
  <si>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</si>
  <si>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</si>
  <si>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</si>
  <si>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</si>
  <si>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обор</t>
  </si>
  <si>
    <t>Составил</t>
  </si>
  <si>
    <t>__________________________</t>
  </si>
  <si>
    <t>проект</t>
  </si>
  <si>
    <t>экс</t>
  </si>
  <si>
    <t xml:space="preserve">Проверил </t>
  </si>
  <si>
    <t>смета</t>
  </si>
  <si>
    <t>СМР</t>
  </si>
  <si>
    <t>замену лифтового оборудования г/п 400 кг на 9 остановок в количестве 1 ед.</t>
  </si>
  <si>
    <t>ЛС-01</t>
  </si>
  <si>
    <t>Замена лифтового оборудования</t>
  </si>
  <si>
    <t>Сводный сметный расчет в сумме 1 622 735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</si>
</sst>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7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workbookViewId="0" topLeftCell="A4">
      <selection activeCell="B7" sqref="B7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7"/>
      <c r="E1" s="47"/>
      <c r="F1" s="47"/>
      <c r="G1" s="47"/>
      <c r="H1" s="48" t="s">
        <v>103</v>
      </c>
    </row>
    <row r="2" spans="2:8" ht="12.75">
      <c r="B2" s="19" t="s">
        <v>104</v>
      </c>
      <c r="C2" s="29"/>
      <c r="D2" s="49" t="s">
        <v>105</v>
      </c>
      <c r="E2" s="49"/>
      <c r="F2" s="49"/>
      <c r="G2" s="49"/>
      <c r="H2" s="47"/>
    </row>
    <row r="3" spans="4:8" ht="12.75">
      <c r="D3" s="50" t="s">
        <v>106</v>
      </c>
      <c r="F3" s="47"/>
      <c r="G3" s="47"/>
      <c r="H3" s="47"/>
    </row>
    <row r="4" spans="2:8" ht="12.75">
      <c r="B4" s="19" t="s">
        <v>107</v>
      </c>
      <c r="C4" s="51"/>
      <c r="D4" s="47"/>
      <c r="E4" s="50"/>
      <c r="F4" s="47"/>
      <c r="G4" s="47"/>
      <c r="H4" s="47"/>
    </row>
    <row r="5" spans="4:8" ht="12.75">
      <c r="D5" s="47"/>
      <c r="E5" s="50"/>
      <c r="F5" s="47"/>
      <c r="G5" s="47"/>
      <c r="H5" s="47"/>
    </row>
    <row r="6" spans="2:8" ht="12.75">
      <c r="B6" s="19" t="s">
        <v>156</v>
      </c>
      <c r="D6" s="47"/>
      <c r="E6" s="50"/>
      <c r="F6" s="47"/>
      <c r="G6" s="47"/>
      <c r="H6" s="47"/>
    </row>
    <row r="7" spans="2:8" ht="12.75">
      <c r="B7" s="19" t="s">
        <v>108</v>
      </c>
      <c r="D7" s="47"/>
      <c r="E7" s="47"/>
      <c r="F7" s="47"/>
      <c r="G7" s="47"/>
      <c r="H7" s="47"/>
    </row>
    <row r="8" spans="3:8" ht="12.75">
      <c r="C8" s="29"/>
      <c r="D8" s="49"/>
      <c r="E8" s="22"/>
      <c r="F8" s="49"/>
      <c r="G8" s="49"/>
      <c r="H8" s="47"/>
    </row>
    <row r="9" spans="4:8" ht="12.75">
      <c r="D9" s="50" t="s">
        <v>109</v>
      </c>
      <c r="F9" s="47"/>
      <c r="G9" s="47"/>
      <c r="H9" s="47"/>
    </row>
    <row r="10" spans="2:8" ht="12.75">
      <c r="B10" s="19" t="s">
        <v>110</v>
      </c>
      <c r="H10" s="47"/>
    </row>
    <row r="11" spans="7:8" ht="12.75">
      <c r="G11" s="47"/>
      <c r="H11" s="47"/>
    </row>
    <row r="12" spans="4:8" ht="12.75">
      <c r="D12" s="52" t="s">
        <v>111</v>
      </c>
      <c r="F12" s="47"/>
      <c r="G12" s="47"/>
      <c r="H12" s="47"/>
    </row>
    <row r="13" spans="4:8" ht="12.75">
      <c r="D13" s="53"/>
      <c r="F13" s="47"/>
      <c r="G13" s="47"/>
      <c r="H13" s="47"/>
    </row>
    <row r="14" spans="3:8" ht="12.75">
      <c r="C14" s="29"/>
      <c r="D14" s="49" t="s">
        <v>112</v>
      </c>
      <c r="E14" s="22"/>
      <c r="F14" s="49"/>
      <c r="G14" s="49"/>
      <c r="H14" s="47"/>
    </row>
    <row r="15" spans="4:8" ht="12.75">
      <c r="D15" s="54" t="s">
        <v>0</v>
      </c>
      <c r="F15" s="47"/>
      <c r="G15" s="47"/>
      <c r="H15" s="47"/>
    </row>
    <row r="16" ht="5.25" customHeight="1">
      <c r="H16" s="47"/>
    </row>
    <row r="17" spans="2:8" ht="12.75">
      <c r="B17" s="19" t="s">
        <v>113</v>
      </c>
      <c r="D17" s="53"/>
      <c r="E17" s="47"/>
      <c r="F17" s="47"/>
      <c r="G17" s="47"/>
      <c r="H17" s="47"/>
    </row>
    <row r="18" spans="4:8" ht="12.75">
      <c r="D18" s="47"/>
      <c r="E18" s="47"/>
      <c r="F18" s="47"/>
      <c r="G18" s="47"/>
      <c r="H18" s="47"/>
    </row>
    <row r="19" spans="1:8" ht="12.75" customHeight="1">
      <c r="A19" s="68" t="s">
        <v>4</v>
      </c>
      <c r="B19" s="72" t="s">
        <v>114</v>
      </c>
      <c r="C19" s="68" t="s">
        <v>115</v>
      </c>
      <c r="D19" s="73" t="s">
        <v>116</v>
      </c>
      <c r="E19" s="73"/>
      <c r="F19" s="73"/>
      <c r="G19" s="73"/>
      <c r="H19" s="68" t="s">
        <v>117</v>
      </c>
    </row>
    <row r="20" spans="1:8" ht="12.75">
      <c r="A20" s="68"/>
      <c r="B20" s="72"/>
      <c r="C20" s="68"/>
      <c r="D20" s="68" t="s">
        <v>118</v>
      </c>
      <c r="E20" s="68" t="s">
        <v>119</v>
      </c>
      <c r="F20" s="68" t="s">
        <v>120</v>
      </c>
      <c r="G20" s="68" t="s">
        <v>121</v>
      </c>
      <c r="H20" s="68"/>
    </row>
    <row r="21" spans="1:8" ht="12.75">
      <c r="A21" s="68"/>
      <c r="B21" s="72"/>
      <c r="C21" s="68"/>
      <c r="D21" s="68"/>
      <c r="E21" s="68"/>
      <c r="F21" s="68"/>
      <c r="G21" s="68"/>
      <c r="H21" s="68"/>
    </row>
    <row r="22" spans="1:8" ht="12.75">
      <c r="A22" s="68"/>
      <c r="B22" s="72"/>
      <c r="C22" s="68"/>
      <c r="D22" s="68"/>
      <c r="E22" s="68"/>
      <c r="F22" s="68"/>
      <c r="G22" s="68"/>
      <c r="H22" s="68"/>
    </row>
    <row r="23" spans="1:8" ht="12.75">
      <c r="A23" s="55">
        <v>1</v>
      </c>
      <c r="B23" s="56">
        <v>2</v>
      </c>
      <c r="C23" s="55">
        <v>3</v>
      </c>
      <c r="D23" s="55">
        <v>4</v>
      </c>
      <c r="E23" s="55">
        <v>5</v>
      </c>
      <c r="F23" s="55">
        <v>6</v>
      </c>
      <c r="G23" s="55">
        <v>7</v>
      </c>
      <c r="H23" s="55">
        <v>8</v>
      </c>
    </row>
    <row r="24" spans="1:8" ht="12.75">
      <c r="A24" s="69" t="s">
        <v>122</v>
      </c>
      <c r="B24" s="70"/>
      <c r="C24" s="70"/>
      <c r="D24" s="70"/>
      <c r="E24" s="70"/>
      <c r="F24" s="70"/>
      <c r="G24" s="70"/>
      <c r="H24" s="70"/>
    </row>
    <row r="25" spans="1:8" ht="12.75">
      <c r="A25" s="57">
        <v>1</v>
      </c>
      <c r="B25" s="58" t="s">
        <v>154</v>
      </c>
      <c r="C25" s="59" t="s">
        <v>155</v>
      </c>
      <c r="D25" s="60">
        <v>0</v>
      </c>
      <c r="E25" s="60">
        <v>73293</v>
      </c>
      <c r="F25" s="60">
        <v>216336</v>
      </c>
      <c r="G25" s="60">
        <v>24405</v>
      </c>
      <c r="H25" s="60">
        <f>SUM(D25:G25)</f>
        <v>314034</v>
      </c>
    </row>
    <row r="26" spans="1:8" ht="12.75">
      <c r="A26" s="61"/>
      <c r="B26" s="62"/>
      <c r="C26" s="59" t="s">
        <v>123</v>
      </c>
      <c r="D26" s="60">
        <f>SUM(D25)</f>
        <v>0</v>
      </c>
      <c r="E26" s="60">
        <f>SUM(E25)</f>
        <v>73293</v>
      </c>
      <c r="F26" s="60">
        <f>SUM(F25)</f>
        <v>216336</v>
      </c>
      <c r="G26" s="60">
        <f>SUM(G25)</f>
        <v>24405</v>
      </c>
      <c r="H26" s="60">
        <f>SUM(H25)</f>
        <v>314034</v>
      </c>
    </row>
    <row r="27" spans="1:8" ht="12.75">
      <c r="A27" s="69" t="s">
        <v>124</v>
      </c>
      <c r="B27" s="70"/>
      <c r="C27" s="70"/>
      <c r="D27" s="70"/>
      <c r="E27" s="70"/>
      <c r="F27" s="70"/>
      <c r="G27" s="70"/>
      <c r="H27" s="70"/>
    </row>
    <row r="28" spans="1:8" ht="12.75">
      <c r="A28" s="57">
        <v>2</v>
      </c>
      <c r="B28" s="58" t="s">
        <v>125</v>
      </c>
      <c r="C28" s="59" t="s">
        <v>126</v>
      </c>
      <c r="D28" s="63"/>
      <c r="E28" s="63"/>
      <c r="F28" s="63"/>
      <c r="G28" s="60">
        <f>E26*0.007</f>
        <v>513.051</v>
      </c>
      <c r="H28" s="60">
        <f>G28</f>
        <v>513.051</v>
      </c>
    </row>
    <row r="29" spans="1:8" ht="12.75">
      <c r="A29" s="57">
        <v>3</v>
      </c>
      <c r="B29" s="58" t="s">
        <v>73</v>
      </c>
      <c r="C29" s="59" t="s">
        <v>127</v>
      </c>
      <c r="D29" s="63"/>
      <c r="E29" s="63"/>
      <c r="F29" s="63"/>
      <c r="G29" s="60">
        <f>23042.65</f>
        <v>23042.65</v>
      </c>
      <c r="H29" s="60">
        <f>G29</f>
        <v>23042.65</v>
      </c>
    </row>
    <row r="30" spans="1:8" ht="25.5">
      <c r="A30" s="57">
        <v>4</v>
      </c>
      <c r="B30" s="58" t="s">
        <v>128</v>
      </c>
      <c r="C30" s="59" t="s">
        <v>129</v>
      </c>
      <c r="D30" s="63"/>
      <c r="E30" s="63"/>
      <c r="F30" s="63"/>
      <c r="G30" s="60">
        <f>(G28+G29)*0.3375</f>
        <v>7950.0490875000005</v>
      </c>
      <c r="H30" s="60">
        <f>G30</f>
        <v>7950.0490875000005</v>
      </c>
    </row>
    <row r="31" spans="1:8" ht="12.75">
      <c r="A31" s="61"/>
      <c r="B31" s="62"/>
      <c r="C31" s="59" t="s">
        <v>130</v>
      </c>
      <c r="D31" s="63"/>
      <c r="E31" s="63"/>
      <c r="F31" s="63"/>
      <c r="G31" s="60">
        <f>G28+G30+G29</f>
        <v>31505.750087500004</v>
      </c>
      <c r="H31" s="60">
        <f>H28+H30</f>
        <v>8463.1000875</v>
      </c>
    </row>
    <row r="32" spans="1:8" ht="12.75">
      <c r="A32" s="61"/>
      <c r="B32" s="62"/>
      <c r="C32" s="59" t="s">
        <v>131</v>
      </c>
      <c r="D32" s="60">
        <f>D26+D31</f>
        <v>0</v>
      </c>
      <c r="E32" s="60">
        <f>E26+E31</f>
        <v>73293</v>
      </c>
      <c r="F32" s="60">
        <f>F26+F31</f>
        <v>216336</v>
      </c>
      <c r="G32" s="60">
        <f>G26+G31</f>
        <v>55910.750087500004</v>
      </c>
      <c r="H32" s="60">
        <f>H26+H31</f>
        <v>322497.1000875</v>
      </c>
    </row>
    <row r="33" spans="1:8" ht="12.75">
      <c r="A33" s="57"/>
      <c r="B33" s="62"/>
      <c r="C33" s="46" t="s">
        <v>132</v>
      </c>
      <c r="D33" s="60">
        <f>D32</f>
        <v>0</v>
      </c>
      <c r="E33" s="60">
        <f>E32</f>
        <v>73293</v>
      </c>
      <c r="F33" s="60">
        <f>F32</f>
        <v>216336</v>
      </c>
      <c r="G33" s="60">
        <f>G32</f>
        <v>55910.750087500004</v>
      </c>
      <c r="H33" s="60">
        <f>H32</f>
        <v>322497.1000875</v>
      </c>
    </row>
    <row r="34" spans="1:8" ht="12.75">
      <c r="A34" s="69" t="s">
        <v>133</v>
      </c>
      <c r="B34" s="71"/>
      <c r="C34" s="71"/>
      <c r="D34" s="71"/>
      <c r="E34" s="71"/>
      <c r="F34" s="71"/>
      <c r="G34" s="71"/>
      <c r="H34" s="71"/>
    </row>
    <row r="35" spans="1:8" ht="12.75">
      <c r="A35" s="57">
        <v>5</v>
      </c>
      <c r="B35" s="62"/>
      <c r="C35" s="59" t="s">
        <v>134</v>
      </c>
      <c r="D35" s="60">
        <f>D33*5.65</f>
        <v>0</v>
      </c>
      <c r="E35" s="60">
        <f>E33*5.65</f>
        <v>414105.45</v>
      </c>
      <c r="F35" s="63"/>
      <c r="G35" s="63"/>
      <c r="H35" s="60">
        <f>SUM(D35:G35)</f>
        <v>414105.45</v>
      </c>
    </row>
    <row r="36" spans="1:8" ht="12.75">
      <c r="A36" s="57">
        <v>6</v>
      </c>
      <c r="B36" s="62"/>
      <c r="C36" s="59" t="s">
        <v>135</v>
      </c>
      <c r="D36" s="63"/>
      <c r="E36" s="63"/>
      <c r="F36" s="63">
        <f>F33*3.26</f>
        <v>705255.36</v>
      </c>
      <c r="G36" s="63"/>
      <c r="H36" s="60">
        <f>SUM(D36:G36)</f>
        <v>705255.36</v>
      </c>
    </row>
    <row r="37" spans="1:8" ht="12.75">
      <c r="A37" s="57">
        <v>7</v>
      </c>
      <c r="B37" s="62"/>
      <c r="C37" s="59" t="s">
        <v>136</v>
      </c>
      <c r="D37" s="63"/>
      <c r="E37" s="63"/>
      <c r="F37" s="63"/>
      <c r="G37" s="60">
        <f>G26*6.21</f>
        <v>151555.05</v>
      </c>
      <c r="H37" s="60">
        <f>SUM(D37:G37)</f>
        <v>151555.05</v>
      </c>
    </row>
    <row r="38" spans="1:8" ht="12.75">
      <c r="A38" s="57">
        <v>8</v>
      </c>
      <c r="B38" s="62"/>
      <c r="C38" s="59" t="s">
        <v>137</v>
      </c>
      <c r="D38" s="63"/>
      <c r="E38" s="63"/>
      <c r="F38" s="63"/>
      <c r="G38" s="60">
        <f>(G28+G29)*3.31</f>
        <v>77969.37031</v>
      </c>
      <c r="H38" s="60">
        <f>SUM(D38:G38)</f>
        <v>77969.37031</v>
      </c>
    </row>
    <row r="39" spans="1:8" ht="12.75">
      <c r="A39" s="57">
        <v>9</v>
      </c>
      <c r="B39" s="62"/>
      <c r="C39" s="59" t="s">
        <v>138</v>
      </c>
      <c r="D39" s="63"/>
      <c r="E39" s="63"/>
      <c r="F39" s="63"/>
      <c r="G39" s="60">
        <f>G30*3.31</f>
        <v>26314.662479625003</v>
      </c>
      <c r="H39" s="60">
        <f>SUM(D39:G39)</f>
        <v>26314.662479625003</v>
      </c>
    </row>
    <row r="40" spans="1:8" ht="12.75">
      <c r="A40" s="57"/>
      <c r="B40" s="62"/>
      <c r="C40" s="46" t="s">
        <v>139</v>
      </c>
      <c r="D40" s="60">
        <f>D35</f>
        <v>0</v>
      </c>
      <c r="E40" s="60">
        <f>E35</f>
        <v>414105.45</v>
      </c>
      <c r="F40" s="63">
        <f>F36</f>
        <v>705255.36</v>
      </c>
      <c r="G40" s="60">
        <f>G37+G38+G39</f>
        <v>255839.08278962498</v>
      </c>
      <c r="H40" s="60">
        <f>SUM(H35:H39)</f>
        <v>1375199.892789625</v>
      </c>
    </row>
    <row r="41" spans="1:8" ht="12.75">
      <c r="A41" s="69" t="s">
        <v>140</v>
      </c>
      <c r="B41" s="70"/>
      <c r="C41" s="70"/>
      <c r="D41" s="70"/>
      <c r="E41" s="70"/>
      <c r="F41" s="70"/>
      <c r="G41" s="70"/>
      <c r="H41" s="70"/>
    </row>
    <row r="42" spans="1:8" ht="12.75">
      <c r="A42" s="57">
        <v>10</v>
      </c>
      <c r="B42" s="58" t="s">
        <v>141</v>
      </c>
      <c r="C42" s="59" t="s">
        <v>142</v>
      </c>
      <c r="D42" s="60">
        <f>D40*0.18</f>
        <v>0</v>
      </c>
      <c r="E42" s="60">
        <f>E40*0.18</f>
        <v>74538.981</v>
      </c>
      <c r="F42" s="60">
        <f>F40*0.18</f>
        <v>126945.96479999999</v>
      </c>
      <c r="G42" s="60">
        <f>G40*0.18</f>
        <v>46051.034902132495</v>
      </c>
      <c r="H42" s="60">
        <f>H40*0.18-1</f>
        <v>247534.9807021325</v>
      </c>
    </row>
    <row r="43" spans="1:8" ht="12.75">
      <c r="A43" s="57"/>
      <c r="B43" s="62"/>
      <c r="C43" s="59" t="s">
        <v>143</v>
      </c>
      <c r="D43" s="60">
        <f>D42</f>
        <v>0</v>
      </c>
      <c r="E43" s="60">
        <f>E42</f>
        <v>74538.981</v>
      </c>
      <c r="F43" s="60">
        <f>F42</f>
        <v>126945.96479999999</v>
      </c>
      <c r="G43" s="60">
        <f>G42</f>
        <v>46051.034902132495</v>
      </c>
      <c r="H43" s="60">
        <f>H42-1</f>
        <v>247533.9807021325</v>
      </c>
    </row>
    <row r="44" spans="1:9" ht="12.75">
      <c r="A44" s="57"/>
      <c r="B44" s="62"/>
      <c r="C44" s="46" t="s">
        <v>144</v>
      </c>
      <c r="D44" s="64">
        <f>D40+D43</f>
        <v>0</v>
      </c>
      <c r="E44" s="64">
        <f>E40+E43</f>
        <v>488644.431</v>
      </c>
      <c r="F44" s="64">
        <f>F40+F43</f>
        <v>832201.3248</v>
      </c>
      <c r="G44" s="64">
        <f>G40+G43</f>
        <v>301890.1176917575</v>
      </c>
      <c r="H44" s="64">
        <f>H40+H43+1</f>
        <v>1622734.8734917575</v>
      </c>
      <c r="I44" s="65"/>
    </row>
    <row r="46" ht="12.75">
      <c r="H46" s="66"/>
    </row>
    <row r="47" spans="8:9" ht="12.75">
      <c r="H47" s="66"/>
      <c r="I47" s="65"/>
    </row>
    <row r="48" spans="4:8" ht="12.75">
      <c r="D48" s="9" t="s">
        <v>145</v>
      </c>
      <c r="E48" s="66">
        <f>F36*1.18</f>
        <v>832201.3248</v>
      </c>
      <c r="H48" s="66"/>
    </row>
    <row r="49" spans="2:5" ht="15">
      <c r="B49" s="67" t="s">
        <v>146</v>
      </c>
      <c r="C49" s="20" t="s">
        <v>147</v>
      </c>
      <c r="D49" s="9" t="s">
        <v>148</v>
      </c>
      <c r="E49" s="66">
        <f>G29*3.31*1.18</f>
        <v>89999.98237000001</v>
      </c>
    </row>
    <row r="50" spans="2:5" ht="15">
      <c r="B50" s="67"/>
      <c r="D50" s="9" t="s">
        <v>149</v>
      </c>
      <c r="E50" s="66">
        <f>G30*1.18*3.31</f>
        <v>31051.301725957503</v>
      </c>
    </row>
    <row r="51" spans="2:5" ht="15">
      <c r="B51" s="67" t="s">
        <v>150</v>
      </c>
      <c r="C51" s="20" t="s">
        <v>147</v>
      </c>
      <c r="D51" s="9" t="s">
        <v>151</v>
      </c>
      <c r="E51" s="66">
        <f>G28*3.31*1.18</f>
        <v>2003.8745958</v>
      </c>
    </row>
    <row r="52" spans="5:8" ht="12.75">
      <c r="E52" s="66"/>
      <c r="H52" s="66"/>
    </row>
    <row r="53" spans="4:5" ht="12.75">
      <c r="D53" s="9" t="s">
        <v>152</v>
      </c>
      <c r="E53" s="66">
        <f>H44-E48-E49-E50-E51</f>
        <v>667478.3900000001</v>
      </c>
    </row>
    <row r="56" ht="12.75">
      <c r="E56" s="66">
        <f>H44-E53-E49-E48</f>
        <v>33055.17632175749</v>
      </c>
    </row>
  </sheetData>
  <sheetProtection/>
  <mergeCells count="13">
    <mergeCell ref="D19:G19"/>
    <mergeCell ref="E20:E22"/>
    <mergeCell ref="F20:F22"/>
    <mergeCell ref="G20:G22"/>
    <mergeCell ref="A24:H24"/>
    <mergeCell ref="H19:H22"/>
    <mergeCell ref="A41:H41"/>
    <mergeCell ref="A27:H27"/>
    <mergeCell ref="A34:H34"/>
    <mergeCell ref="A19:A22"/>
    <mergeCell ref="B19:B22"/>
    <mergeCell ref="C19:C22"/>
    <mergeCell ref="D20:D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zoomScaleSheetLayoutView="75" zoomScalePageLayoutView="0" workbookViewId="0" topLeftCell="A6">
      <selection activeCell="D13" sqref="D13"/>
    </sheetView>
  </sheetViews>
  <sheetFormatPr defaultColWidth="9.00390625" defaultRowHeight="12.75" outlineLevelRow="2"/>
  <cols>
    <col min="1" max="1" width="3.25390625" style="3" customWidth="1"/>
    <col min="2" max="2" width="10.75390625" style="13" customWidth="1"/>
    <col min="3" max="3" width="34.25390625" style="4" customWidth="1"/>
    <col min="4" max="4" width="7.75390625" style="5" customWidth="1"/>
    <col min="5" max="5" width="11.7539062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91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92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153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87</v>
      </c>
      <c r="E15" s="16"/>
      <c r="F15" s="9"/>
      <c r="G15" s="9"/>
      <c r="H15" s="9"/>
      <c r="I15" s="11"/>
      <c r="J15" s="83" t="s">
        <v>93</v>
      </c>
      <c r="K15" s="84"/>
      <c r="L15" s="20" t="s">
        <v>83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90</v>
      </c>
      <c r="E16" s="16"/>
      <c r="F16" s="9"/>
      <c r="G16" s="9"/>
      <c r="H16" s="9"/>
      <c r="I16" s="11"/>
      <c r="J16" s="83" t="s">
        <v>94</v>
      </c>
      <c r="K16" s="84"/>
      <c r="L16" s="20" t="s">
        <v>83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89</v>
      </c>
      <c r="E17" s="16"/>
      <c r="F17" s="9"/>
      <c r="G17" s="9"/>
      <c r="H17" s="9"/>
      <c r="I17" s="11"/>
      <c r="J17" s="83" t="s">
        <v>95</v>
      </c>
      <c r="K17" s="84"/>
      <c r="L17" s="20" t="s">
        <v>83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88</v>
      </c>
      <c r="E18" s="16"/>
      <c r="F18" s="9"/>
      <c r="G18" s="9"/>
      <c r="H18" s="9"/>
      <c r="I18" s="11"/>
      <c r="J18" s="83" t="s">
        <v>96</v>
      </c>
      <c r="K18" s="84"/>
      <c r="L18" s="20" t="s">
        <v>83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84</v>
      </c>
      <c r="E19" s="16"/>
      <c r="F19" s="9"/>
      <c r="G19" s="9"/>
      <c r="H19" s="9"/>
      <c r="I19" s="11"/>
      <c r="J19" s="83" t="s">
        <v>97</v>
      </c>
      <c r="K19" s="84"/>
      <c r="L19" s="20" t="s">
        <v>83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85</v>
      </c>
      <c r="E20" s="16"/>
      <c r="F20" s="9"/>
      <c r="G20" s="9"/>
      <c r="H20" s="9"/>
      <c r="I20" s="11"/>
      <c r="J20" s="83" t="s">
        <v>98</v>
      </c>
      <c r="K20" s="84"/>
      <c r="L20" s="20" t="s">
        <v>86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99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74" t="s">
        <v>4</v>
      </c>
      <c r="B23" s="77" t="s">
        <v>11</v>
      </c>
      <c r="C23" s="74" t="s">
        <v>5</v>
      </c>
      <c r="D23" s="74" t="s">
        <v>6</v>
      </c>
      <c r="E23" s="74" t="s">
        <v>7</v>
      </c>
      <c r="F23" s="74" t="s">
        <v>20</v>
      </c>
      <c r="G23" s="75"/>
      <c r="H23" s="75"/>
      <c r="I23" s="75"/>
      <c r="J23" s="74" t="s">
        <v>21</v>
      </c>
      <c r="K23" s="75"/>
      <c r="L23" s="75"/>
      <c r="M23" s="75"/>
      <c r="N23" s="74" t="s">
        <v>13</v>
      </c>
      <c r="O23" s="74" t="s">
        <v>15</v>
      </c>
      <c r="P23" s="74" t="s">
        <v>14</v>
      </c>
      <c r="Q23" s="74" t="s">
        <v>16</v>
      </c>
    </row>
    <row r="24" spans="1:17" ht="15.75" customHeight="1">
      <c r="A24" s="75"/>
      <c r="B24" s="78"/>
      <c r="C24" s="68"/>
      <c r="D24" s="74"/>
      <c r="E24" s="75"/>
      <c r="F24" s="74" t="s">
        <v>8</v>
      </c>
      <c r="G24" s="74" t="s">
        <v>10</v>
      </c>
      <c r="H24" s="75"/>
      <c r="I24" s="75"/>
      <c r="J24" s="74" t="s">
        <v>8</v>
      </c>
      <c r="K24" s="74" t="s">
        <v>10</v>
      </c>
      <c r="L24" s="75"/>
      <c r="M24" s="75"/>
      <c r="N24" s="74"/>
      <c r="O24" s="74"/>
      <c r="P24" s="74"/>
      <c r="Q24" s="74"/>
    </row>
    <row r="25" spans="1:17" ht="15.75" customHeight="1">
      <c r="A25" s="75"/>
      <c r="B25" s="78"/>
      <c r="C25" s="68"/>
      <c r="D25" s="74"/>
      <c r="E25" s="75"/>
      <c r="F25" s="75"/>
      <c r="G25" s="1" t="s">
        <v>9</v>
      </c>
      <c r="H25" s="1" t="s">
        <v>17</v>
      </c>
      <c r="I25" s="1" t="s">
        <v>12</v>
      </c>
      <c r="J25" s="75"/>
      <c r="K25" s="1" t="s">
        <v>9</v>
      </c>
      <c r="L25" s="1" t="s">
        <v>17</v>
      </c>
      <c r="M25" s="1" t="s">
        <v>12</v>
      </c>
      <c r="N25" s="74"/>
      <c r="O25" s="74"/>
      <c r="P25" s="74"/>
      <c r="Q25" s="74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69" t="s">
        <v>25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81">
      <c r="A28" s="8">
        <v>1</v>
      </c>
      <c r="B28" s="35" t="s">
        <v>26</v>
      </c>
      <c r="C28" s="36" t="s">
        <v>28</v>
      </c>
      <c r="D28" s="37" t="s">
        <v>27</v>
      </c>
      <c r="E28" s="38">
        <v>1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8398</v>
      </c>
      <c r="K28" s="39">
        <v>5198</v>
      </c>
      <c r="L28" s="39">
        <v>3200</v>
      </c>
      <c r="M28" s="39">
        <v>467</v>
      </c>
      <c r="N28" s="39">
        <v>1047</v>
      </c>
      <c r="O28" s="39">
        <v>1047</v>
      </c>
      <c r="P28" s="39">
        <v>66.07</v>
      </c>
      <c r="Q28" s="39">
        <v>66.07</v>
      </c>
    </row>
    <row r="29" spans="1:17" ht="12.75">
      <c r="A29" s="79" t="s">
        <v>29</v>
      </c>
      <c r="B29" s="76"/>
      <c r="C29" s="76"/>
      <c r="D29" s="76"/>
      <c r="E29" s="76"/>
      <c r="F29" s="76"/>
      <c r="G29" s="76"/>
      <c r="H29" s="76"/>
      <c r="I29" s="76"/>
      <c r="J29" s="40">
        <v>8398</v>
      </c>
      <c r="K29" s="40">
        <v>5198</v>
      </c>
      <c r="L29" s="40">
        <v>3200</v>
      </c>
      <c r="M29" s="40">
        <v>467</v>
      </c>
      <c r="N29" s="39"/>
      <c r="O29" s="40">
        <v>1047</v>
      </c>
      <c r="P29" s="39"/>
      <c r="Q29" s="40">
        <v>66.07</v>
      </c>
    </row>
    <row r="30" spans="1:17" ht="12.75">
      <c r="A30" s="79" t="s">
        <v>30</v>
      </c>
      <c r="B30" s="76"/>
      <c r="C30" s="76"/>
      <c r="D30" s="76"/>
      <c r="E30" s="76"/>
      <c r="F30" s="76"/>
      <c r="G30" s="76"/>
      <c r="H30" s="76"/>
      <c r="I30" s="76"/>
      <c r="J30" s="40">
        <v>10078</v>
      </c>
      <c r="K30" s="40">
        <v>6238</v>
      </c>
      <c r="L30" s="40">
        <v>3840</v>
      </c>
      <c r="M30" s="40">
        <v>560</v>
      </c>
      <c r="N30" s="39"/>
      <c r="O30" s="40">
        <v>1047</v>
      </c>
      <c r="P30" s="39"/>
      <c r="Q30" s="40">
        <v>66.07</v>
      </c>
    </row>
    <row r="31" spans="1:17" ht="12.75">
      <c r="A31" s="79" t="s">
        <v>31</v>
      </c>
      <c r="B31" s="76"/>
      <c r="C31" s="76"/>
      <c r="D31" s="76"/>
      <c r="E31" s="76"/>
      <c r="F31" s="76"/>
      <c r="G31" s="76"/>
      <c r="H31" s="76"/>
      <c r="I31" s="76"/>
      <c r="J31" s="39"/>
      <c r="K31" s="39"/>
      <c r="L31" s="39"/>
      <c r="M31" s="39"/>
      <c r="N31" s="39"/>
      <c r="O31" s="39"/>
      <c r="P31" s="39"/>
      <c r="Q31" s="39"/>
    </row>
    <row r="32" spans="1:17" ht="12.75" customHeight="1">
      <c r="A32" s="79" t="s">
        <v>32</v>
      </c>
      <c r="B32" s="76"/>
      <c r="C32" s="76"/>
      <c r="D32" s="76"/>
      <c r="E32" s="76"/>
      <c r="F32" s="76"/>
      <c r="G32" s="76"/>
      <c r="H32" s="76"/>
      <c r="I32" s="76"/>
      <c r="J32" s="40">
        <v>1680</v>
      </c>
      <c r="K32" s="40">
        <v>1040</v>
      </c>
      <c r="L32" s="40">
        <v>640</v>
      </c>
      <c r="M32" s="40">
        <v>93</v>
      </c>
      <c r="N32" s="39"/>
      <c r="O32" s="39"/>
      <c r="P32" s="39"/>
      <c r="Q32" s="39"/>
    </row>
    <row r="33" spans="1:17" ht="12.75">
      <c r="A33" s="79" t="s">
        <v>33</v>
      </c>
      <c r="B33" s="76"/>
      <c r="C33" s="76"/>
      <c r="D33" s="76"/>
      <c r="E33" s="76"/>
      <c r="F33" s="76"/>
      <c r="G33" s="76"/>
      <c r="H33" s="76"/>
      <c r="I33" s="76"/>
      <c r="J33" s="40">
        <v>4623</v>
      </c>
      <c r="K33" s="39"/>
      <c r="L33" s="39"/>
      <c r="M33" s="39"/>
      <c r="N33" s="39"/>
      <c r="O33" s="39"/>
      <c r="P33" s="39"/>
      <c r="Q33" s="39"/>
    </row>
    <row r="34" spans="1:17" ht="12.75">
      <c r="A34" s="79" t="s">
        <v>34</v>
      </c>
      <c r="B34" s="76"/>
      <c r="C34" s="76"/>
      <c r="D34" s="76"/>
      <c r="E34" s="76"/>
      <c r="F34" s="76"/>
      <c r="G34" s="76"/>
      <c r="H34" s="76"/>
      <c r="I34" s="76"/>
      <c r="J34" s="40">
        <v>3263</v>
      </c>
      <c r="K34" s="39"/>
      <c r="L34" s="39"/>
      <c r="M34" s="39"/>
      <c r="N34" s="39"/>
      <c r="O34" s="39"/>
      <c r="P34" s="39"/>
      <c r="Q34" s="39"/>
    </row>
    <row r="35" spans="1:17" ht="12.75">
      <c r="A35" s="80" t="s">
        <v>35</v>
      </c>
      <c r="B35" s="76"/>
      <c r="C35" s="76"/>
      <c r="D35" s="76"/>
      <c r="E35" s="76"/>
      <c r="F35" s="76"/>
      <c r="G35" s="76"/>
      <c r="H35" s="76"/>
      <c r="I35" s="76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79" t="s">
        <v>36</v>
      </c>
      <c r="B36" s="76"/>
      <c r="C36" s="76"/>
      <c r="D36" s="76"/>
      <c r="E36" s="76"/>
      <c r="F36" s="76"/>
      <c r="G36" s="76"/>
      <c r="H36" s="76"/>
      <c r="I36" s="76"/>
      <c r="J36" s="40">
        <v>17964</v>
      </c>
      <c r="K36" s="39"/>
      <c r="L36" s="39"/>
      <c r="M36" s="39"/>
      <c r="N36" s="39"/>
      <c r="O36" s="40">
        <v>1047</v>
      </c>
      <c r="P36" s="39"/>
      <c r="Q36" s="40">
        <v>66.07</v>
      </c>
    </row>
    <row r="37" spans="1:17" ht="12.75">
      <c r="A37" s="79" t="s">
        <v>37</v>
      </c>
      <c r="B37" s="76"/>
      <c r="C37" s="76"/>
      <c r="D37" s="76"/>
      <c r="E37" s="76"/>
      <c r="F37" s="76"/>
      <c r="G37" s="76"/>
      <c r="H37" s="76"/>
      <c r="I37" s="76"/>
      <c r="J37" s="40">
        <v>17964</v>
      </c>
      <c r="K37" s="39"/>
      <c r="L37" s="39"/>
      <c r="M37" s="39"/>
      <c r="N37" s="39"/>
      <c r="O37" s="40">
        <v>1047</v>
      </c>
      <c r="P37" s="39"/>
      <c r="Q37" s="40">
        <v>66.07</v>
      </c>
    </row>
    <row r="38" spans="1:17" ht="12.75">
      <c r="A38" s="79" t="s">
        <v>38</v>
      </c>
      <c r="B38" s="76"/>
      <c r="C38" s="76"/>
      <c r="D38" s="76"/>
      <c r="E38" s="76"/>
      <c r="F38" s="76"/>
      <c r="G38" s="76"/>
      <c r="H38" s="76"/>
      <c r="I38" s="76"/>
      <c r="J38" s="39"/>
      <c r="K38" s="39"/>
      <c r="L38" s="39"/>
      <c r="M38" s="39"/>
      <c r="N38" s="39"/>
      <c r="O38" s="39"/>
      <c r="P38" s="39"/>
      <c r="Q38" s="39"/>
    </row>
    <row r="39" spans="1:17" ht="12.75">
      <c r="A39" s="79" t="s">
        <v>39</v>
      </c>
      <c r="B39" s="76"/>
      <c r="C39" s="76"/>
      <c r="D39" s="76"/>
      <c r="E39" s="76"/>
      <c r="F39" s="76"/>
      <c r="G39" s="76"/>
      <c r="H39" s="76"/>
      <c r="I39" s="76"/>
      <c r="J39" s="40">
        <v>3840</v>
      </c>
      <c r="K39" s="39"/>
      <c r="L39" s="39"/>
      <c r="M39" s="39"/>
      <c r="N39" s="39"/>
      <c r="O39" s="39"/>
      <c r="P39" s="39"/>
      <c r="Q39" s="39"/>
    </row>
    <row r="40" spans="1:17" ht="12.75">
      <c r="A40" s="79" t="s">
        <v>40</v>
      </c>
      <c r="B40" s="76"/>
      <c r="C40" s="76"/>
      <c r="D40" s="76"/>
      <c r="E40" s="76"/>
      <c r="F40" s="76"/>
      <c r="G40" s="76"/>
      <c r="H40" s="76"/>
      <c r="I40" s="76"/>
      <c r="J40" s="40">
        <v>6798</v>
      </c>
      <c r="K40" s="39"/>
      <c r="L40" s="39"/>
      <c r="M40" s="39"/>
      <c r="N40" s="39"/>
      <c r="O40" s="39"/>
      <c r="P40" s="39"/>
      <c r="Q40" s="39"/>
    </row>
    <row r="41" spans="1:17" ht="12.75">
      <c r="A41" s="79" t="s">
        <v>41</v>
      </c>
      <c r="B41" s="76"/>
      <c r="C41" s="76"/>
      <c r="D41" s="76"/>
      <c r="E41" s="76"/>
      <c r="F41" s="76"/>
      <c r="G41" s="76"/>
      <c r="H41" s="76"/>
      <c r="I41" s="76"/>
      <c r="J41" s="40">
        <v>4623</v>
      </c>
      <c r="K41" s="39"/>
      <c r="L41" s="39"/>
      <c r="M41" s="39"/>
      <c r="N41" s="39"/>
      <c r="O41" s="39"/>
      <c r="P41" s="39"/>
      <c r="Q41" s="39"/>
    </row>
    <row r="42" spans="1:17" ht="12.75">
      <c r="A42" s="79" t="s">
        <v>42</v>
      </c>
      <c r="B42" s="76"/>
      <c r="C42" s="76"/>
      <c r="D42" s="76"/>
      <c r="E42" s="76"/>
      <c r="F42" s="76"/>
      <c r="G42" s="76"/>
      <c r="H42" s="76"/>
      <c r="I42" s="76"/>
      <c r="J42" s="40">
        <v>3263</v>
      </c>
      <c r="K42" s="39"/>
      <c r="L42" s="39"/>
      <c r="M42" s="39"/>
      <c r="N42" s="39"/>
      <c r="O42" s="39"/>
      <c r="P42" s="39"/>
      <c r="Q42" s="39"/>
    </row>
    <row r="43" spans="1:17" ht="12.75">
      <c r="A43" s="80" t="s">
        <v>43</v>
      </c>
      <c r="B43" s="76"/>
      <c r="C43" s="76"/>
      <c r="D43" s="76"/>
      <c r="E43" s="76"/>
      <c r="F43" s="76"/>
      <c r="G43" s="76"/>
      <c r="H43" s="76"/>
      <c r="I43" s="76"/>
      <c r="J43" s="41">
        <v>17964</v>
      </c>
      <c r="K43" s="39"/>
      <c r="L43" s="39"/>
      <c r="M43" s="39"/>
      <c r="N43" s="39"/>
      <c r="O43" s="41">
        <v>1047</v>
      </c>
      <c r="P43" s="39"/>
      <c r="Q43" s="41">
        <v>66.07</v>
      </c>
    </row>
    <row r="44" spans="1:17" ht="18.75" customHeight="1">
      <c r="A44" s="69" t="s">
        <v>44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ht="36">
      <c r="A45" s="8">
        <v>4</v>
      </c>
      <c r="B45" s="35" t="s">
        <v>45</v>
      </c>
      <c r="C45" s="36" t="s">
        <v>102</v>
      </c>
      <c r="D45" s="37" t="s">
        <v>46</v>
      </c>
      <c r="E45" s="38">
        <v>1</v>
      </c>
      <c r="F45" s="39">
        <v>216336</v>
      </c>
      <c r="G45" s="39"/>
      <c r="H45" s="39"/>
      <c r="I45" s="39"/>
      <c r="J45" s="39">
        <v>216336</v>
      </c>
      <c r="K45" s="39"/>
      <c r="L45" s="39"/>
      <c r="M45" s="39"/>
      <c r="N45" s="39"/>
      <c r="O45" s="39"/>
      <c r="P45" s="39"/>
      <c r="Q45" s="39"/>
    </row>
    <row r="46" spans="1:17" ht="24">
      <c r="A46" s="8">
        <v>5</v>
      </c>
      <c r="B46" s="35" t="s">
        <v>47</v>
      </c>
      <c r="C46" s="36" t="s">
        <v>48</v>
      </c>
      <c r="D46" s="37" t="s">
        <v>49</v>
      </c>
      <c r="E46" s="38">
        <v>1</v>
      </c>
      <c r="F46" s="39">
        <v>12149.4</v>
      </c>
      <c r="G46" s="39"/>
      <c r="H46" s="39"/>
      <c r="I46" s="39"/>
      <c r="J46" s="39">
        <v>12149</v>
      </c>
      <c r="K46" s="39"/>
      <c r="L46" s="39"/>
      <c r="M46" s="39"/>
      <c r="N46" s="39"/>
      <c r="O46" s="39"/>
      <c r="P46" s="39"/>
      <c r="Q46" s="39"/>
    </row>
    <row r="47" spans="1:17" ht="54">
      <c r="A47" s="8">
        <v>6</v>
      </c>
      <c r="B47" s="35" t="s">
        <v>26</v>
      </c>
      <c r="C47" s="36" t="s">
        <v>50</v>
      </c>
      <c r="D47" s="37" t="s">
        <v>27</v>
      </c>
      <c r="E47" s="38">
        <v>1</v>
      </c>
      <c r="F47" s="39">
        <v>19265.47</v>
      </c>
      <c r="G47" s="39">
        <v>10396.71</v>
      </c>
      <c r="H47" s="39">
        <v>6399.03</v>
      </c>
      <c r="I47" s="39">
        <v>933.57</v>
      </c>
      <c r="J47" s="39">
        <v>19265</v>
      </c>
      <c r="K47" s="39">
        <v>10397</v>
      </c>
      <c r="L47" s="39">
        <v>6399</v>
      </c>
      <c r="M47" s="39">
        <v>934</v>
      </c>
      <c r="N47" s="39">
        <v>1047</v>
      </c>
      <c r="O47" s="39">
        <v>1047</v>
      </c>
      <c r="P47" s="39">
        <v>66.07</v>
      </c>
      <c r="Q47" s="39">
        <v>66.07</v>
      </c>
    </row>
    <row r="48" spans="1:17" ht="12.75">
      <c r="A48" s="79" t="s">
        <v>29</v>
      </c>
      <c r="B48" s="76"/>
      <c r="C48" s="76"/>
      <c r="D48" s="76"/>
      <c r="E48" s="76"/>
      <c r="F48" s="76"/>
      <c r="G48" s="76"/>
      <c r="H48" s="76"/>
      <c r="I48" s="76"/>
      <c r="J48" s="40">
        <v>247750</v>
      </c>
      <c r="K48" s="40">
        <v>10397</v>
      </c>
      <c r="L48" s="40">
        <v>6399</v>
      </c>
      <c r="M48" s="40">
        <v>934</v>
      </c>
      <c r="N48" s="39"/>
      <c r="O48" s="40">
        <v>1047</v>
      </c>
      <c r="P48" s="39"/>
      <c r="Q48" s="40">
        <v>66.07</v>
      </c>
    </row>
    <row r="49" spans="1:17" ht="12.75">
      <c r="A49" s="79" t="s">
        <v>30</v>
      </c>
      <c r="B49" s="76"/>
      <c r="C49" s="76"/>
      <c r="D49" s="76"/>
      <c r="E49" s="76"/>
      <c r="F49" s="76"/>
      <c r="G49" s="76"/>
      <c r="H49" s="76"/>
      <c r="I49" s="76"/>
      <c r="J49" s="40">
        <v>251109</v>
      </c>
      <c r="K49" s="40">
        <v>12476</v>
      </c>
      <c r="L49" s="40">
        <v>7679</v>
      </c>
      <c r="M49" s="40">
        <v>1121</v>
      </c>
      <c r="N49" s="39"/>
      <c r="O49" s="40">
        <v>1047</v>
      </c>
      <c r="P49" s="39"/>
      <c r="Q49" s="40">
        <v>66.07</v>
      </c>
    </row>
    <row r="50" spans="1:17" ht="12.75">
      <c r="A50" s="79" t="s">
        <v>31</v>
      </c>
      <c r="B50" s="76"/>
      <c r="C50" s="76"/>
      <c r="D50" s="76"/>
      <c r="E50" s="76"/>
      <c r="F50" s="76"/>
      <c r="G50" s="76"/>
      <c r="H50" s="76"/>
      <c r="I50" s="76"/>
      <c r="J50" s="39"/>
      <c r="K50" s="39"/>
      <c r="L50" s="39"/>
      <c r="M50" s="39"/>
      <c r="N50" s="39"/>
      <c r="O50" s="39"/>
      <c r="P50" s="39"/>
      <c r="Q50" s="39"/>
    </row>
    <row r="51" spans="1:17" ht="12.75" customHeight="1">
      <c r="A51" s="79" t="s">
        <v>51</v>
      </c>
      <c r="B51" s="76"/>
      <c r="C51" s="76"/>
      <c r="D51" s="76"/>
      <c r="E51" s="76"/>
      <c r="F51" s="76"/>
      <c r="G51" s="76"/>
      <c r="H51" s="76"/>
      <c r="I51" s="76"/>
      <c r="J51" s="40">
        <v>3359</v>
      </c>
      <c r="K51" s="40">
        <v>2079</v>
      </c>
      <c r="L51" s="40">
        <v>1280</v>
      </c>
      <c r="M51" s="40">
        <v>187</v>
      </c>
      <c r="N51" s="39"/>
      <c r="O51" s="39"/>
      <c r="P51" s="39"/>
      <c r="Q51" s="39"/>
    </row>
    <row r="52" spans="1:17" ht="12.75">
      <c r="A52" s="79" t="s">
        <v>33</v>
      </c>
      <c r="B52" s="76"/>
      <c r="C52" s="76"/>
      <c r="D52" s="76"/>
      <c r="E52" s="76"/>
      <c r="F52" s="76"/>
      <c r="G52" s="76"/>
      <c r="H52" s="76"/>
      <c r="I52" s="76"/>
      <c r="J52" s="40">
        <v>9246</v>
      </c>
      <c r="K52" s="39"/>
      <c r="L52" s="39"/>
      <c r="M52" s="39"/>
      <c r="N52" s="39"/>
      <c r="O52" s="39"/>
      <c r="P52" s="39"/>
      <c r="Q52" s="39"/>
    </row>
    <row r="53" spans="1:17" ht="12.75">
      <c r="A53" s="79" t="s">
        <v>34</v>
      </c>
      <c r="B53" s="76"/>
      <c r="C53" s="76"/>
      <c r="D53" s="76"/>
      <c r="E53" s="76"/>
      <c r="F53" s="76"/>
      <c r="G53" s="76"/>
      <c r="H53" s="76"/>
      <c r="I53" s="76"/>
      <c r="J53" s="40">
        <v>6527</v>
      </c>
      <c r="K53" s="39"/>
      <c r="L53" s="39"/>
      <c r="M53" s="39"/>
      <c r="N53" s="39"/>
      <c r="O53" s="39"/>
      <c r="P53" s="39"/>
      <c r="Q53" s="39"/>
    </row>
    <row r="54" spans="1:17" ht="12.75">
      <c r="A54" s="80" t="s">
        <v>52</v>
      </c>
      <c r="B54" s="76"/>
      <c r="C54" s="76"/>
      <c r="D54" s="76"/>
      <c r="E54" s="76"/>
      <c r="F54" s="76"/>
      <c r="G54" s="76"/>
      <c r="H54" s="76"/>
      <c r="I54" s="76"/>
      <c r="J54" s="39"/>
      <c r="K54" s="39"/>
      <c r="L54" s="39"/>
      <c r="M54" s="39"/>
      <c r="N54" s="39"/>
      <c r="O54" s="39"/>
      <c r="P54" s="39"/>
      <c r="Q54" s="39"/>
    </row>
    <row r="55" spans="1:17" ht="12.75">
      <c r="A55" s="79" t="s">
        <v>53</v>
      </c>
      <c r="B55" s="76"/>
      <c r="C55" s="76"/>
      <c r="D55" s="76"/>
      <c r="E55" s="76"/>
      <c r="F55" s="76"/>
      <c r="G55" s="76"/>
      <c r="H55" s="76"/>
      <c r="I55" s="76"/>
      <c r="J55" s="40">
        <v>50546</v>
      </c>
      <c r="K55" s="39"/>
      <c r="L55" s="39"/>
      <c r="M55" s="39"/>
      <c r="N55" s="39"/>
      <c r="O55" s="40">
        <v>1047</v>
      </c>
      <c r="P55" s="39"/>
      <c r="Q55" s="40">
        <v>66.07</v>
      </c>
    </row>
    <row r="56" spans="1:17" ht="12.75">
      <c r="A56" s="79" t="s">
        <v>54</v>
      </c>
      <c r="B56" s="76"/>
      <c r="C56" s="76"/>
      <c r="D56" s="76"/>
      <c r="E56" s="76"/>
      <c r="F56" s="76"/>
      <c r="G56" s="76"/>
      <c r="H56" s="76"/>
      <c r="I56" s="76"/>
      <c r="J56" s="40">
        <v>216336</v>
      </c>
      <c r="K56" s="39"/>
      <c r="L56" s="39"/>
      <c r="M56" s="39"/>
      <c r="N56" s="39"/>
      <c r="O56" s="39"/>
      <c r="P56" s="39"/>
      <c r="Q56" s="39"/>
    </row>
    <row r="57" spans="1:17" ht="12.75">
      <c r="A57" s="79" t="s">
        <v>37</v>
      </c>
      <c r="B57" s="76"/>
      <c r="C57" s="76"/>
      <c r="D57" s="76"/>
      <c r="E57" s="76"/>
      <c r="F57" s="76"/>
      <c r="G57" s="76"/>
      <c r="H57" s="76"/>
      <c r="I57" s="76"/>
      <c r="J57" s="40">
        <v>266882</v>
      </c>
      <c r="K57" s="39"/>
      <c r="L57" s="39"/>
      <c r="M57" s="39"/>
      <c r="N57" s="39"/>
      <c r="O57" s="40">
        <v>1047</v>
      </c>
      <c r="P57" s="39"/>
      <c r="Q57" s="40">
        <v>66.07</v>
      </c>
    </row>
    <row r="58" spans="1:17" ht="12.75">
      <c r="A58" s="79" t="s">
        <v>38</v>
      </c>
      <c r="B58" s="76"/>
      <c r="C58" s="76"/>
      <c r="D58" s="76"/>
      <c r="E58" s="76"/>
      <c r="F58" s="76"/>
      <c r="G58" s="76"/>
      <c r="H58" s="76"/>
      <c r="I58" s="76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79" t="s">
        <v>55</v>
      </c>
      <c r="B59" s="76"/>
      <c r="C59" s="76"/>
      <c r="D59" s="76"/>
      <c r="E59" s="76"/>
      <c r="F59" s="76"/>
      <c r="G59" s="76"/>
      <c r="H59" s="76"/>
      <c r="I59" s="76"/>
      <c r="J59" s="40">
        <v>14618</v>
      </c>
      <c r="K59" s="39"/>
      <c r="L59" s="39"/>
      <c r="M59" s="39"/>
      <c r="N59" s="39"/>
      <c r="O59" s="39"/>
      <c r="P59" s="39"/>
      <c r="Q59" s="39"/>
    </row>
    <row r="60" spans="1:17" ht="12.75">
      <c r="A60" s="79" t="s">
        <v>39</v>
      </c>
      <c r="B60" s="76"/>
      <c r="C60" s="76"/>
      <c r="D60" s="76"/>
      <c r="E60" s="76"/>
      <c r="F60" s="76"/>
      <c r="G60" s="76"/>
      <c r="H60" s="76"/>
      <c r="I60" s="76"/>
      <c r="J60" s="40">
        <v>7679</v>
      </c>
      <c r="K60" s="39"/>
      <c r="L60" s="39"/>
      <c r="M60" s="39"/>
      <c r="N60" s="39"/>
      <c r="O60" s="39"/>
      <c r="P60" s="39"/>
      <c r="Q60" s="39"/>
    </row>
    <row r="61" spans="1:17" ht="12.75">
      <c r="A61" s="79" t="s">
        <v>40</v>
      </c>
      <c r="B61" s="76"/>
      <c r="C61" s="76"/>
      <c r="D61" s="76"/>
      <c r="E61" s="76"/>
      <c r="F61" s="76"/>
      <c r="G61" s="76"/>
      <c r="H61" s="76"/>
      <c r="I61" s="76"/>
      <c r="J61" s="40">
        <v>13597</v>
      </c>
      <c r="K61" s="39"/>
      <c r="L61" s="39"/>
      <c r="M61" s="39"/>
      <c r="N61" s="39"/>
      <c r="O61" s="39"/>
      <c r="P61" s="39"/>
      <c r="Q61" s="39"/>
    </row>
    <row r="62" spans="1:17" ht="12.75">
      <c r="A62" s="79" t="s">
        <v>56</v>
      </c>
      <c r="B62" s="76"/>
      <c r="C62" s="76"/>
      <c r="D62" s="76"/>
      <c r="E62" s="76"/>
      <c r="F62" s="76"/>
      <c r="G62" s="76"/>
      <c r="H62" s="76"/>
      <c r="I62" s="76"/>
      <c r="J62" s="40">
        <v>216336</v>
      </c>
      <c r="K62" s="39"/>
      <c r="L62" s="39"/>
      <c r="M62" s="39"/>
      <c r="N62" s="39"/>
      <c r="O62" s="39"/>
      <c r="P62" s="39"/>
      <c r="Q62" s="39"/>
    </row>
    <row r="63" spans="1:17" ht="12.75">
      <c r="A63" s="79" t="s">
        <v>41</v>
      </c>
      <c r="B63" s="76"/>
      <c r="C63" s="76"/>
      <c r="D63" s="76"/>
      <c r="E63" s="76"/>
      <c r="F63" s="76"/>
      <c r="G63" s="76"/>
      <c r="H63" s="76"/>
      <c r="I63" s="76"/>
      <c r="J63" s="40">
        <v>9246</v>
      </c>
      <c r="K63" s="39"/>
      <c r="L63" s="39"/>
      <c r="M63" s="39"/>
      <c r="N63" s="39"/>
      <c r="O63" s="39"/>
      <c r="P63" s="39"/>
      <c r="Q63" s="39"/>
    </row>
    <row r="64" spans="1:17" ht="12.75">
      <c r="A64" s="79" t="s">
        <v>42</v>
      </c>
      <c r="B64" s="76"/>
      <c r="C64" s="76"/>
      <c r="D64" s="76"/>
      <c r="E64" s="76"/>
      <c r="F64" s="76"/>
      <c r="G64" s="76"/>
      <c r="H64" s="76"/>
      <c r="I64" s="76"/>
      <c r="J64" s="40">
        <v>6527</v>
      </c>
      <c r="K64" s="39"/>
      <c r="L64" s="39"/>
      <c r="M64" s="39"/>
      <c r="N64" s="39"/>
      <c r="O64" s="39"/>
      <c r="P64" s="39"/>
      <c r="Q64" s="39"/>
    </row>
    <row r="65" spans="1:17" ht="12.75">
      <c r="A65" s="80" t="s">
        <v>57</v>
      </c>
      <c r="B65" s="76"/>
      <c r="C65" s="76"/>
      <c r="D65" s="76"/>
      <c r="E65" s="76"/>
      <c r="F65" s="76"/>
      <c r="G65" s="76"/>
      <c r="H65" s="76"/>
      <c r="I65" s="76"/>
      <c r="J65" s="41">
        <v>266882</v>
      </c>
      <c r="K65" s="39"/>
      <c r="L65" s="39"/>
      <c r="M65" s="39"/>
      <c r="N65" s="39"/>
      <c r="O65" s="41">
        <v>1047</v>
      </c>
      <c r="P65" s="39"/>
      <c r="Q65" s="41">
        <v>66.07</v>
      </c>
    </row>
    <row r="66" spans="1:17" ht="18.75" customHeight="1">
      <c r="A66" s="69" t="s">
        <v>58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ht="66">
      <c r="A67" s="8">
        <v>9</v>
      </c>
      <c r="B67" s="35" t="s">
        <v>59</v>
      </c>
      <c r="C67" s="36" t="s">
        <v>60</v>
      </c>
      <c r="D67" s="37" t="s">
        <v>27</v>
      </c>
      <c r="E67" s="38">
        <v>1</v>
      </c>
      <c r="F67" s="39">
        <v>11094.41</v>
      </c>
      <c r="G67" s="39">
        <v>11094.41</v>
      </c>
      <c r="H67" s="39"/>
      <c r="I67" s="39"/>
      <c r="J67" s="39">
        <v>11094</v>
      </c>
      <c r="K67" s="39">
        <v>11094</v>
      </c>
      <c r="L67" s="39"/>
      <c r="M67" s="39"/>
      <c r="N67" s="39">
        <v>734</v>
      </c>
      <c r="O67" s="39">
        <v>734</v>
      </c>
      <c r="P67" s="39"/>
      <c r="Q67" s="39"/>
    </row>
    <row r="68" spans="1:17" ht="54">
      <c r="A68" s="8">
        <v>10</v>
      </c>
      <c r="B68" s="35" t="s">
        <v>61</v>
      </c>
      <c r="C68" s="36" t="s">
        <v>63</v>
      </c>
      <c r="D68" s="37" t="s">
        <v>62</v>
      </c>
      <c r="E68" s="38">
        <v>-1</v>
      </c>
      <c r="F68" s="39">
        <v>217.66</v>
      </c>
      <c r="G68" s="39">
        <v>217.66</v>
      </c>
      <c r="H68" s="39"/>
      <c r="I68" s="39"/>
      <c r="J68" s="39">
        <v>-218</v>
      </c>
      <c r="K68" s="39">
        <v>-218</v>
      </c>
      <c r="L68" s="39"/>
      <c r="M68" s="39"/>
      <c r="N68" s="39">
        <v>14.4</v>
      </c>
      <c r="O68" s="39">
        <v>-14.4</v>
      </c>
      <c r="P68" s="39"/>
      <c r="Q68" s="39"/>
    </row>
    <row r="69" spans="1:17" ht="12.75">
      <c r="A69" s="79" t="s">
        <v>29</v>
      </c>
      <c r="B69" s="76"/>
      <c r="C69" s="76"/>
      <c r="D69" s="76"/>
      <c r="E69" s="76"/>
      <c r="F69" s="76"/>
      <c r="G69" s="76"/>
      <c r="H69" s="76"/>
      <c r="I69" s="76"/>
      <c r="J69" s="40">
        <v>10876</v>
      </c>
      <c r="K69" s="40">
        <v>10876</v>
      </c>
      <c r="L69" s="39"/>
      <c r="M69" s="39"/>
      <c r="N69" s="39"/>
      <c r="O69" s="40">
        <v>719.6</v>
      </c>
      <c r="P69" s="39"/>
      <c r="Q69" s="39"/>
    </row>
    <row r="70" spans="1:17" ht="12.75">
      <c r="A70" s="79" t="s">
        <v>30</v>
      </c>
      <c r="B70" s="76"/>
      <c r="C70" s="76"/>
      <c r="D70" s="76"/>
      <c r="E70" s="76"/>
      <c r="F70" s="76"/>
      <c r="G70" s="76"/>
      <c r="H70" s="76"/>
      <c r="I70" s="76"/>
      <c r="J70" s="40">
        <v>13051</v>
      </c>
      <c r="K70" s="40">
        <v>13051</v>
      </c>
      <c r="L70" s="39"/>
      <c r="M70" s="39"/>
      <c r="N70" s="39"/>
      <c r="O70" s="40">
        <v>719.6</v>
      </c>
      <c r="P70" s="39"/>
      <c r="Q70" s="39"/>
    </row>
    <row r="71" spans="1:17" ht="12.75">
      <c r="A71" s="79" t="s">
        <v>31</v>
      </c>
      <c r="B71" s="76"/>
      <c r="C71" s="76"/>
      <c r="D71" s="76"/>
      <c r="E71" s="76"/>
      <c r="F71" s="76"/>
      <c r="G71" s="76"/>
      <c r="H71" s="76"/>
      <c r="I71" s="76"/>
      <c r="J71" s="39"/>
      <c r="K71" s="39"/>
      <c r="L71" s="39"/>
      <c r="M71" s="39"/>
      <c r="N71" s="39"/>
      <c r="O71" s="39"/>
      <c r="P71" s="39"/>
      <c r="Q71" s="39"/>
    </row>
    <row r="72" spans="1:17" ht="12.75" customHeight="1">
      <c r="A72" s="79" t="s">
        <v>64</v>
      </c>
      <c r="B72" s="76"/>
      <c r="C72" s="76"/>
      <c r="D72" s="76"/>
      <c r="E72" s="76"/>
      <c r="F72" s="76"/>
      <c r="G72" s="76"/>
      <c r="H72" s="76"/>
      <c r="I72" s="76"/>
      <c r="J72" s="40">
        <v>2175</v>
      </c>
      <c r="K72" s="40">
        <v>2175</v>
      </c>
      <c r="L72" s="39"/>
      <c r="M72" s="39"/>
      <c r="N72" s="39"/>
      <c r="O72" s="39"/>
      <c r="P72" s="39"/>
      <c r="Q72" s="39"/>
    </row>
    <row r="73" spans="1:17" ht="12.75">
      <c r="A73" s="79" t="s">
        <v>33</v>
      </c>
      <c r="B73" s="76"/>
      <c r="C73" s="76"/>
      <c r="D73" s="76"/>
      <c r="E73" s="76"/>
      <c r="F73" s="76"/>
      <c r="G73" s="76"/>
      <c r="H73" s="76"/>
      <c r="I73" s="76"/>
      <c r="J73" s="40">
        <v>7178</v>
      </c>
      <c r="K73" s="39"/>
      <c r="L73" s="39"/>
      <c r="M73" s="39"/>
      <c r="N73" s="39"/>
      <c r="O73" s="39"/>
      <c r="P73" s="39"/>
      <c r="Q73" s="39"/>
    </row>
    <row r="74" spans="1:17" ht="12.75">
      <c r="A74" s="79" t="s">
        <v>34</v>
      </c>
      <c r="B74" s="76"/>
      <c r="C74" s="76"/>
      <c r="D74" s="76"/>
      <c r="E74" s="76"/>
      <c r="F74" s="76"/>
      <c r="G74" s="76"/>
      <c r="H74" s="76"/>
      <c r="I74" s="76"/>
      <c r="J74" s="40">
        <v>4176</v>
      </c>
      <c r="K74" s="39"/>
      <c r="L74" s="39"/>
      <c r="M74" s="39"/>
      <c r="N74" s="39"/>
      <c r="O74" s="39"/>
      <c r="P74" s="39"/>
      <c r="Q74" s="39"/>
    </row>
    <row r="75" spans="1:17" ht="12.75">
      <c r="A75" s="80" t="s">
        <v>65</v>
      </c>
      <c r="B75" s="76"/>
      <c r="C75" s="76"/>
      <c r="D75" s="76"/>
      <c r="E75" s="76"/>
      <c r="F75" s="76"/>
      <c r="G75" s="76"/>
      <c r="H75" s="76"/>
      <c r="I75" s="76"/>
      <c r="J75" s="39"/>
      <c r="K75" s="39"/>
      <c r="L75" s="39"/>
      <c r="M75" s="39"/>
      <c r="N75" s="39"/>
      <c r="O75" s="39"/>
      <c r="P75" s="39"/>
      <c r="Q75" s="39"/>
    </row>
    <row r="76" spans="1:17" ht="12.75">
      <c r="A76" s="79" t="s">
        <v>66</v>
      </c>
      <c r="B76" s="76"/>
      <c r="C76" s="76"/>
      <c r="D76" s="76"/>
      <c r="E76" s="76"/>
      <c r="F76" s="76"/>
      <c r="G76" s="76"/>
      <c r="H76" s="76"/>
      <c r="I76" s="76"/>
      <c r="J76" s="40">
        <v>24405</v>
      </c>
      <c r="K76" s="39"/>
      <c r="L76" s="39"/>
      <c r="M76" s="39"/>
      <c r="N76" s="39"/>
      <c r="O76" s="40">
        <v>719.6</v>
      </c>
      <c r="P76" s="39"/>
      <c r="Q76" s="39"/>
    </row>
    <row r="77" spans="1:17" ht="12.75">
      <c r="A77" s="79" t="s">
        <v>37</v>
      </c>
      <c r="B77" s="76"/>
      <c r="C77" s="76"/>
      <c r="D77" s="76"/>
      <c r="E77" s="76"/>
      <c r="F77" s="76"/>
      <c r="G77" s="76"/>
      <c r="H77" s="76"/>
      <c r="I77" s="76"/>
      <c r="J77" s="40">
        <v>24405</v>
      </c>
      <c r="K77" s="39"/>
      <c r="L77" s="39"/>
      <c r="M77" s="39"/>
      <c r="N77" s="39"/>
      <c r="O77" s="40">
        <v>719.6</v>
      </c>
      <c r="P77" s="39"/>
      <c r="Q77" s="39"/>
    </row>
    <row r="78" spans="1:17" ht="12.75">
      <c r="A78" s="79" t="s">
        <v>38</v>
      </c>
      <c r="B78" s="76"/>
      <c r="C78" s="76"/>
      <c r="D78" s="76"/>
      <c r="E78" s="76"/>
      <c r="F78" s="76"/>
      <c r="G78" s="76"/>
      <c r="H78" s="76"/>
      <c r="I78" s="76"/>
      <c r="J78" s="39"/>
      <c r="K78" s="39"/>
      <c r="L78" s="39"/>
      <c r="M78" s="39"/>
      <c r="N78" s="39"/>
      <c r="O78" s="39"/>
      <c r="P78" s="39"/>
      <c r="Q78" s="39"/>
    </row>
    <row r="79" spans="1:17" ht="12.75">
      <c r="A79" s="79" t="s">
        <v>40</v>
      </c>
      <c r="B79" s="76"/>
      <c r="C79" s="76"/>
      <c r="D79" s="76"/>
      <c r="E79" s="76"/>
      <c r="F79" s="76"/>
      <c r="G79" s="76"/>
      <c r="H79" s="76"/>
      <c r="I79" s="76"/>
      <c r="J79" s="40">
        <v>13051</v>
      </c>
      <c r="K79" s="39"/>
      <c r="L79" s="39"/>
      <c r="M79" s="39"/>
      <c r="N79" s="39"/>
      <c r="O79" s="39"/>
      <c r="P79" s="39"/>
      <c r="Q79" s="39"/>
    </row>
    <row r="80" spans="1:17" ht="12.75">
      <c r="A80" s="79" t="s">
        <v>41</v>
      </c>
      <c r="B80" s="76"/>
      <c r="C80" s="76"/>
      <c r="D80" s="76"/>
      <c r="E80" s="76"/>
      <c r="F80" s="76"/>
      <c r="G80" s="76"/>
      <c r="H80" s="76"/>
      <c r="I80" s="76"/>
      <c r="J80" s="40">
        <v>7178</v>
      </c>
      <c r="K80" s="39"/>
      <c r="L80" s="39"/>
      <c r="M80" s="39"/>
      <c r="N80" s="39"/>
      <c r="O80" s="39"/>
      <c r="P80" s="39"/>
      <c r="Q80" s="39"/>
    </row>
    <row r="81" spans="1:17" ht="12.75">
      <c r="A81" s="79" t="s">
        <v>42</v>
      </c>
      <c r="B81" s="76"/>
      <c r="C81" s="76"/>
      <c r="D81" s="76"/>
      <c r="E81" s="76"/>
      <c r="F81" s="76"/>
      <c r="G81" s="76"/>
      <c r="H81" s="76"/>
      <c r="I81" s="76"/>
      <c r="J81" s="40">
        <v>4176</v>
      </c>
      <c r="K81" s="39"/>
      <c r="L81" s="39"/>
      <c r="M81" s="39"/>
      <c r="N81" s="39"/>
      <c r="O81" s="39"/>
      <c r="P81" s="39"/>
      <c r="Q81" s="39"/>
    </row>
    <row r="82" spans="1:17" ht="12.75">
      <c r="A82" s="80" t="s">
        <v>67</v>
      </c>
      <c r="B82" s="76"/>
      <c r="C82" s="76"/>
      <c r="D82" s="76"/>
      <c r="E82" s="76"/>
      <c r="F82" s="76"/>
      <c r="G82" s="76"/>
      <c r="H82" s="76"/>
      <c r="I82" s="76"/>
      <c r="J82" s="41">
        <v>24405</v>
      </c>
      <c r="K82" s="39"/>
      <c r="L82" s="39"/>
      <c r="M82" s="39"/>
      <c r="N82" s="39"/>
      <c r="O82" s="41">
        <v>719.6</v>
      </c>
      <c r="P82" s="39"/>
      <c r="Q82" s="39"/>
    </row>
    <row r="83" spans="1:17" ht="18.75" customHeight="1">
      <c r="A83" s="69" t="s">
        <v>68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1:17" ht="42">
      <c r="A84" s="8">
        <v>11</v>
      </c>
      <c r="B84" s="35" t="s">
        <v>69</v>
      </c>
      <c r="C84" s="36" t="s">
        <v>70</v>
      </c>
      <c r="D84" s="37" t="s">
        <v>27</v>
      </c>
      <c r="E84" s="38">
        <v>1</v>
      </c>
      <c r="F84" s="39">
        <v>785.09</v>
      </c>
      <c r="G84" s="39">
        <v>762.22</v>
      </c>
      <c r="H84" s="39"/>
      <c r="I84" s="39"/>
      <c r="J84" s="39">
        <v>785</v>
      </c>
      <c r="K84" s="39">
        <v>762</v>
      </c>
      <c r="L84" s="39"/>
      <c r="M84" s="39"/>
      <c r="N84" s="39">
        <v>46.31</v>
      </c>
      <c r="O84" s="39">
        <v>46.31</v>
      </c>
      <c r="P84" s="39"/>
      <c r="Q84" s="39"/>
    </row>
    <row r="85" spans="1:17" ht="54">
      <c r="A85" s="8">
        <v>12</v>
      </c>
      <c r="B85" s="35" t="s">
        <v>71</v>
      </c>
      <c r="C85" s="36" t="s">
        <v>72</v>
      </c>
      <c r="D85" s="37" t="s">
        <v>62</v>
      </c>
      <c r="E85" s="38">
        <v>7</v>
      </c>
      <c r="F85" s="39">
        <v>78.21</v>
      </c>
      <c r="G85" s="39">
        <v>75.93</v>
      </c>
      <c r="H85" s="39"/>
      <c r="I85" s="39"/>
      <c r="J85" s="39">
        <v>547</v>
      </c>
      <c r="K85" s="39">
        <v>532</v>
      </c>
      <c r="L85" s="39"/>
      <c r="M85" s="39"/>
      <c r="N85" s="39">
        <v>4.68</v>
      </c>
      <c r="O85" s="39">
        <v>32.76</v>
      </c>
      <c r="P85" s="39"/>
      <c r="Q85" s="39"/>
    </row>
    <row r="86" spans="1:17" ht="24">
      <c r="A86" s="8">
        <v>13</v>
      </c>
      <c r="B86" s="35" t="s">
        <v>73</v>
      </c>
      <c r="C86" s="36" t="s">
        <v>74</v>
      </c>
      <c r="D86" s="37" t="s">
        <v>27</v>
      </c>
      <c r="E86" s="38">
        <v>1</v>
      </c>
      <c r="F86" s="39">
        <v>1949.9</v>
      </c>
      <c r="G86" s="39"/>
      <c r="H86" s="39"/>
      <c r="I86" s="39"/>
      <c r="J86" s="39">
        <v>1950</v>
      </c>
      <c r="K86" s="39"/>
      <c r="L86" s="39"/>
      <c r="M86" s="39"/>
      <c r="N86" s="39"/>
      <c r="O86" s="39"/>
      <c r="P86" s="39"/>
      <c r="Q86" s="39"/>
    </row>
    <row r="87" spans="1:17" ht="12.75">
      <c r="A87" s="79" t="s">
        <v>29</v>
      </c>
      <c r="B87" s="76"/>
      <c r="C87" s="76"/>
      <c r="D87" s="76"/>
      <c r="E87" s="76"/>
      <c r="F87" s="76"/>
      <c r="G87" s="76"/>
      <c r="H87" s="76"/>
      <c r="I87" s="76"/>
      <c r="J87" s="40">
        <v>3282</v>
      </c>
      <c r="K87" s="40">
        <v>1294</v>
      </c>
      <c r="L87" s="39"/>
      <c r="M87" s="39"/>
      <c r="N87" s="39"/>
      <c r="O87" s="40">
        <v>79.07</v>
      </c>
      <c r="P87" s="39"/>
      <c r="Q87" s="39"/>
    </row>
    <row r="88" spans="1:17" ht="12.75">
      <c r="A88" s="79" t="s">
        <v>33</v>
      </c>
      <c r="B88" s="76"/>
      <c r="C88" s="76"/>
      <c r="D88" s="76"/>
      <c r="E88" s="76"/>
      <c r="F88" s="76"/>
      <c r="G88" s="76"/>
      <c r="H88" s="76"/>
      <c r="I88" s="76"/>
      <c r="J88" s="40">
        <v>880</v>
      </c>
      <c r="K88" s="39"/>
      <c r="L88" s="39"/>
      <c r="M88" s="39"/>
      <c r="N88" s="39"/>
      <c r="O88" s="39"/>
      <c r="P88" s="39"/>
      <c r="Q88" s="39"/>
    </row>
    <row r="89" spans="1:17" ht="12.75">
      <c r="A89" s="79" t="s">
        <v>34</v>
      </c>
      <c r="B89" s="76"/>
      <c r="C89" s="76"/>
      <c r="D89" s="76"/>
      <c r="E89" s="76"/>
      <c r="F89" s="76"/>
      <c r="G89" s="76"/>
      <c r="H89" s="76"/>
      <c r="I89" s="76"/>
      <c r="J89" s="40">
        <v>621</v>
      </c>
      <c r="K89" s="39"/>
      <c r="L89" s="39"/>
      <c r="M89" s="39"/>
      <c r="N89" s="39"/>
      <c r="O89" s="39"/>
      <c r="P89" s="39"/>
      <c r="Q89" s="39"/>
    </row>
    <row r="90" spans="1:17" ht="12.75">
      <c r="A90" s="80" t="s">
        <v>75</v>
      </c>
      <c r="B90" s="76"/>
      <c r="C90" s="76"/>
      <c r="D90" s="76"/>
      <c r="E90" s="76"/>
      <c r="F90" s="76"/>
      <c r="G90" s="76"/>
      <c r="H90" s="76"/>
      <c r="I90" s="76"/>
      <c r="J90" s="39"/>
      <c r="K90" s="39"/>
      <c r="L90" s="39"/>
      <c r="M90" s="39"/>
      <c r="N90" s="39"/>
      <c r="O90" s="39"/>
      <c r="P90" s="39"/>
      <c r="Q90" s="39"/>
    </row>
    <row r="91" spans="1:17" ht="12.75">
      <c r="A91" s="79" t="s">
        <v>36</v>
      </c>
      <c r="B91" s="76"/>
      <c r="C91" s="76"/>
      <c r="D91" s="76"/>
      <c r="E91" s="76"/>
      <c r="F91" s="76"/>
      <c r="G91" s="76"/>
      <c r="H91" s="76"/>
      <c r="I91" s="76"/>
      <c r="J91" s="40">
        <v>4783</v>
      </c>
      <c r="K91" s="39"/>
      <c r="L91" s="39"/>
      <c r="M91" s="39"/>
      <c r="N91" s="39"/>
      <c r="O91" s="40">
        <v>79.07</v>
      </c>
      <c r="P91" s="39"/>
      <c r="Q91" s="39"/>
    </row>
    <row r="92" spans="1:17" ht="12.75">
      <c r="A92" s="79" t="s">
        <v>37</v>
      </c>
      <c r="B92" s="76"/>
      <c r="C92" s="76"/>
      <c r="D92" s="76"/>
      <c r="E92" s="76"/>
      <c r="F92" s="76"/>
      <c r="G92" s="76"/>
      <c r="H92" s="76"/>
      <c r="I92" s="76"/>
      <c r="J92" s="40">
        <v>4783</v>
      </c>
      <c r="K92" s="39"/>
      <c r="L92" s="39"/>
      <c r="M92" s="39"/>
      <c r="N92" s="39"/>
      <c r="O92" s="40">
        <v>79.07</v>
      </c>
      <c r="P92" s="39"/>
      <c r="Q92" s="39"/>
    </row>
    <row r="93" spans="1:17" ht="12.75">
      <c r="A93" s="79" t="s">
        <v>38</v>
      </c>
      <c r="B93" s="76"/>
      <c r="C93" s="76"/>
      <c r="D93" s="76"/>
      <c r="E93" s="76"/>
      <c r="F93" s="76"/>
      <c r="G93" s="76"/>
      <c r="H93" s="76"/>
      <c r="I93" s="76"/>
      <c r="J93" s="39"/>
      <c r="K93" s="39"/>
      <c r="L93" s="39"/>
      <c r="M93" s="39"/>
      <c r="N93" s="39"/>
      <c r="O93" s="39"/>
      <c r="P93" s="39"/>
      <c r="Q93" s="39"/>
    </row>
    <row r="94" spans="1:17" ht="12.75">
      <c r="A94" s="79" t="s">
        <v>55</v>
      </c>
      <c r="B94" s="76"/>
      <c r="C94" s="76"/>
      <c r="D94" s="76"/>
      <c r="E94" s="76"/>
      <c r="F94" s="76"/>
      <c r="G94" s="76"/>
      <c r="H94" s="76"/>
      <c r="I94" s="76"/>
      <c r="J94" s="40">
        <v>1988</v>
      </c>
      <c r="K94" s="39"/>
      <c r="L94" s="39"/>
      <c r="M94" s="39"/>
      <c r="N94" s="39"/>
      <c r="O94" s="39"/>
      <c r="P94" s="39"/>
      <c r="Q94" s="39"/>
    </row>
    <row r="95" spans="1:17" ht="12.75">
      <c r="A95" s="79" t="s">
        <v>40</v>
      </c>
      <c r="B95" s="76"/>
      <c r="C95" s="76"/>
      <c r="D95" s="76"/>
      <c r="E95" s="76"/>
      <c r="F95" s="76"/>
      <c r="G95" s="76"/>
      <c r="H95" s="76"/>
      <c r="I95" s="76"/>
      <c r="J95" s="40">
        <v>1294</v>
      </c>
      <c r="K95" s="39"/>
      <c r="L95" s="39"/>
      <c r="M95" s="39"/>
      <c r="N95" s="39"/>
      <c r="O95" s="39"/>
      <c r="P95" s="39"/>
      <c r="Q95" s="39"/>
    </row>
    <row r="96" spans="1:17" ht="12.75">
      <c r="A96" s="79" t="s">
        <v>41</v>
      </c>
      <c r="B96" s="76"/>
      <c r="C96" s="76"/>
      <c r="D96" s="76"/>
      <c r="E96" s="76"/>
      <c r="F96" s="76"/>
      <c r="G96" s="76"/>
      <c r="H96" s="76"/>
      <c r="I96" s="76"/>
      <c r="J96" s="40">
        <v>880</v>
      </c>
      <c r="K96" s="39"/>
      <c r="L96" s="39"/>
      <c r="M96" s="39"/>
      <c r="N96" s="39"/>
      <c r="O96" s="39"/>
      <c r="P96" s="39"/>
      <c r="Q96" s="39"/>
    </row>
    <row r="97" spans="1:17" ht="12.75">
      <c r="A97" s="79" t="s">
        <v>42</v>
      </c>
      <c r="B97" s="76"/>
      <c r="C97" s="76"/>
      <c r="D97" s="76"/>
      <c r="E97" s="76"/>
      <c r="F97" s="76"/>
      <c r="G97" s="76"/>
      <c r="H97" s="76"/>
      <c r="I97" s="76"/>
      <c r="J97" s="40">
        <v>621</v>
      </c>
      <c r="K97" s="39"/>
      <c r="L97" s="39"/>
      <c r="M97" s="39"/>
      <c r="N97" s="39"/>
      <c r="O97" s="39"/>
      <c r="P97" s="39"/>
      <c r="Q97" s="39"/>
    </row>
    <row r="98" spans="1:17" ht="12.75">
      <c r="A98" s="80" t="s">
        <v>76</v>
      </c>
      <c r="B98" s="76"/>
      <c r="C98" s="76"/>
      <c r="D98" s="76"/>
      <c r="E98" s="76"/>
      <c r="F98" s="76"/>
      <c r="G98" s="76"/>
      <c r="H98" s="76"/>
      <c r="I98" s="76"/>
      <c r="J98" s="41">
        <v>4783</v>
      </c>
      <c r="K98" s="39"/>
      <c r="L98" s="39"/>
      <c r="M98" s="39"/>
      <c r="N98" s="39"/>
      <c r="O98" s="41">
        <v>79.07</v>
      </c>
      <c r="P98" s="39"/>
      <c r="Q98" s="39"/>
    </row>
    <row r="99" spans="1:17" ht="12.75">
      <c r="A99" s="81" t="s">
        <v>77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1:17" ht="12.75">
      <c r="A100" s="79" t="s">
        <v>78</v>
      </c>
      <c r="B100" s="76"/>
      <c r="C100" s="76"/>
      <c r="D100" s="76"/>
      <c r="E100" s="76"/>
      <c r="F100" s="76"/>
      <c r="G100" s="76"/>
      <c r="H100" s="76"/>
      <c r="I100" s="76"/>
      <c r="J100" s="42">
        <v>270306</v>
      </c>
      <c r="K100" s="40">
        <v>27765</v>
      </c>
      <c r="L100" s="40">
        <v>9599</v>
      </c>
      <c r="M100" s="40">
        <v>1401</v>
      </c>
      <c r="N100" s="39"/>
      <c r="O100" s="40">
        <v>2892.67</v>
      </c>
      <c r="P100" s="39"/>
      <c r="Q100" s="40">
        <v>132.14</v>
      </c>
    </row>
    <row r="101" spans="1:17" ht="12.75">
      <c r="A101" s="79" t="s">
        <v>79</v>
      </c>
      <c r="B101" s="76"/>
      <c r="C101" s="76"/>
      <c r="D101" s="76"/>
      <c r="E101" s="76"/>
      <c r="F101" s="76"/>
      <c r="G101" s="76"/>
      <c r="H101" s="76"/>
      <c r="I101" s="76"/>
      <c r="J101" s="42">
        <v>277520</v>
      </c>
      <c r="K101" s="40">
        <v>33059</v>
      </c>
      <c r="L101" s="40">
        <v>11519</v>
      </c>
      <c r="M101" s="40">
        <v>1681</v>
      </c>
      <c r="N101" s="39"/>
      <c r="O101" s="40">
        <v>2892.67</v>
      </c>
      <c r="P101" s="39"/>
      <c r="Q101" s="40">
        <v>132.14</v>
      </c>
    </row>
    <row r="102" spans="1:17" ht="12.75">
      <c r="A102" s="79" t="s">
        <v>33</v>
      </c>
      <c r="B102" s="76"/>
      <c r="C102" s="76"/>
      <c r="D102" s="76"/>
      <c r="E102" s="76"/>
      <c r="F102" s="76"/>
      <c r="G102" s="76"/>
      <c r="H102" s="76"/>
      <c r="I102" s="76"/>
      <c r="J102" s="42">
        <v>21927</v>
      </c>
      <c r="K102" s="39"/>
      <c r="L102" s="39"/>
      <c r="M102" s="39"/>
      <c r="N102" s="39"/>
      <c r="O102" s="39"/>
      <c r="P102" s="39"/>
      <c r="Q102" s="39"/>
    </row>
    <row r="103" spans="1:17" ht="12.75">
      <c r="A103" s="79" t="s">
        <v>34</v>
      </c>
      <c r="B103" s="76"/>
      <c r="C103" s="76"/>
      <c r="D103" s="76"/>
      <c r="E103" s="76"/>
      <c r="F103" s="76"/>
      <c r="G103" s="76"/>
      <c r="H103" s="76"/>
      <c r="I103" s="76"/>
      <c r="J103" s="42">
        <v>14587</v>
      </c>
      <c r="K103" s="39"/>
      <c r="L103" s="39"/>
      <c r="M103" s="39"/>
      <c r="N103" s="39"/>
      <c r="O103" s="39"/>
      <c r="P103" s="39"/>
      <c r="Q103" s="39"/>
    </row>
    <row r="104" spans="1:17" ht="12.75">
      <c r="A104" s="80" t="s">
        <v>80</v>
      </c>
      <c r="B104" s="76"/>
      <c r="C104" s="76"/>
      <c r="D104" s="76"/>
      <c r="E104" s="76"/>
      <c r="F104" s="76"/>
      <c r="G104" s="76"/>
      <c r="H104" s="76"/>
      <c r="I104" s="76"/>
      <c r="J104" s="43"/>
      <c r="K104" s="39"/>
      <c r="L104" s="39"/>
      <c r="M104" s="39"/>
      <c r="N104" s="39"/>
      <c r="O104" s="39"/>
      <c r="P104" s="39"/>
      <c r="Q104" s="39"/>
    </row>
    <row r="105" spans="1:17" ht="12.75">
      <c r="A105" s="79" t="s">
        <v>53</v>
      </c>
      <c r="B105" s="76"/>
      <c r="C105" s="76"/>
      <c r="D105" s="76"/>
      <c r="E105" s="76"/>
      <c r="F105" s="76"/>
      <c r="G105" s="76"/>
      <c r="H105" s="76"/>
      <c r="I105" s="76"/>
      <c r="J105" s="42">
        <v>73293</v>
      </c>
      <c r="K105" s="39"/>
      <c r="L105" s="39"/>
      <c r="M105" s="39"/>
      <c r="N105" s="39"/>
      <c r="O105" s="40">
        <v>2173.07</v>
      </c>
      <c r="P105" s="39"/>
      <c r="Q105" s="40">
        <v>132.14</v>
      </c>
    </row>
    <row r="106" spans="1:17" ht="12.75">
      <c r="A106" s="79" t="s">
        <v>54</v>
      </c>
      <c r="B106" s="76"/>
      <c r="C106" s="76"/>
      <c r="D106" s="76"/>
      <c r="E106" s="76"/>
      <c r="F106" s="76"/>
      <c r="G106" s="76"/>
      <c r="H106" s="76"/>
      <c r="I106" s="76"/>
      <c r="J106" s="42">
        <v>216336</v>
      </c>
      <c r="K106" s="39"/>
      <c r="L106" s="39"/>
      <c r="M106" s="39"/>
      <c r="N106" s="39"/>
      <c r="O106" s="39"/>
      <c r="P106" s="39"/>
      <c r="Q106" s="39"/>
    </row>
    <row r="107" spans="1:17" ht="12.75">
      <c r="A107" s="79" t="s">
        <v>81</v>
      </c>
      <c r="B107" s="76"/>
      <c r="C107" s="76"/>
      <c r="D107" s="76"/>
      <c r="E107" s="76"/>
      <c r="F107" s="76"/>
      <c r="G107" s="76"/>
      <c r="H107" s="76"/>
      <c r="I107" s="76"/>
      <c r="J107" s="42">
        <v>24405</v>
      </c>
      <c r="K107" s="39"/>
      <c r="L107" s="39"/>
      <c r="M107" s="39"/>
      <c r="N107" s="39"/>
      <c r="O107" s="40">
        <v>719.6</v>
      </c>
      <c r="P107" s="39"/>
      <c r="Q107" s="39"/>
    </row>
    <row r="108" spans="1:17" ht="12.75">
      <c r="A108" s="79" t="s">
        <v>37</v>
      </c>
      <c r="B108" s="76"/>
      <c r="C108" s="76"/>
      <c r="D108" s="76"/>
      <c r="E108" s="76"/>
      <c r="F108" s="76"/>
      <c r="G108" s="76"/>
      <c r="H108" s="76"/>
      <c r="I108" s="76"/>
      <c r="J108" s="42">
        <v>314034</v>
      </c>
      <c r="K108" s="39"/>
      <c r="L108" s="39"/>
      <c r="M108" s="39"/>
      <c r="N108" s="39"/>
      <c r="O108" s="40">
        <v>2892.67</v>
      </c>
      <c r="P108" s="39"/>
      <c r="Q108" s="40">
        <v>132.14</v>
      </c>
    </row>
    <row r="109" spans="1:17" ht="12.75">
      <c r="A109" s="79" t="s">
        <v>38</v>
      </c>
      <c r="B109" s="76"/>
      <c r="C109" s="76"/>
      <c r="D109" s="76"/>
      <c r="E109" s="76"/>
      <c r="F109" s="76"/>
      <c r="G109" s="76"/>
      <c r="H109" s="76"/>
      <c r="I109" s="76"/>
      <c r="J109" s="43"/>
      <c r="K109" s="39"/>
      <c r="L109" s="39"/>
      <c r="M109" s="39"/>
      <c r="N109" s="39"/>
      <c r="O109" s="39"/>
      <c r="P109" s="39"/>
      <c r="Q109" s="39"/>
    </row>
    <row r="110" spans="1:17" ht="12.75">
      <c r="A110" s="79" t="s">
        <v>55</v>
      </c>
      <c r="B110" s="76"/>
      <c r="C110" s="76"/>
      <c r="D110" s="76"/>
      <c r="E110" s="76"/>
      <c r="F110" s="76"/>
      <c r="G110" s="76"/>
      <c r="H110" s="76"/>
      <c r="I110" s="76"/>
      <c r="J110" s="42">
        <v>16606</v>
      </c>
      <c r="K110" s="39"/>
      <c r="L110" s="39"/>
      <c r="M110" s="39"/>
      <c r="N110" s="39"/>
      <c r="O110" s="39"/>
      <c r="P110" s="39"/>
      <c r="Q110" s="39"/>
    </row>
    <row r="111" spans="1:17" ht="12.75">
      <c r="A111" s="79" t="s">
        <v>39</v>
      </c>
      <c r="B111" s="76"/>
      <c r="C111" s="76"/>
      <c r="D111" s="76"/>
      <c r="E111" s="76"/>
      <c r="F111" s="76"/>
      <c r="G111" s="76"/>
      <c r="H111" s="76"/>
      <c r="I111" s="76"/>
      <c r="J111" s="42">
        <v>11519</v>
      </c>
      <c r="K111" s="39"/>
      <c r="L111" s="39"/>
      <c r="M111" s="39"/>
      <c r="N111" s="39"/>
      <c r="O111" s="39"/>
      <c r="P111" s="39"/>
      <c r="Q111" s="39"/>
    </row>
    <row r="112" spans="1:17" ht="12.75">
      <c r="A112" s="79" t="s">
        <v>40</v>
      </c>
      <c r="B112" s="76"/>
      <c r="C112" s="76"/>
      <c r="D112" s="76"/>
      <c r="E112" s="76"/>
      <c r="F112" s="76"/>
      <c r="G112" s="76"/>
      <c r="H112" s="76"/>
      <c r="I112" s="76"/>
      <c r="J112" s="42">
        <v>34740</v>
      </c>
      <c r="K112" s="39"/>
      <c r="L112" s="39"/>
      <c r="M112" s="39"/>
      <c r="N112" s="39"/>
      <c r="O112" s="39"/>
      <c r="P112" s="39"/>
      <c r="Q112" s="39"/>
    </row>
    <row r="113" spans="1:17" ht="12.75">
      <c r="A113" s="79" t="s">
        <v>56</v>
      </c>
      <c r="B113" s="76"/>
      <c r="C113" s="76"/>
      <c r="D113" s="76"/>
      <c r="E113" s="76"/>
      <c r="F113" s="76"/>
      <c r="G113" s="76"/>
      <c r="H113" s="76"/>
      <c r="I113" s="76"/>
      <c r="J113" s="42">
        <v>216336</v>
      </c>
      <c r="K113" s="39"/>
      <c r="L113" s="39"/>
      <c r="M113" s="39"/>
      <c r="N113" s="39"/>
      <c r="O113" s="39"/>
      <c r="P113" s="39"/>
      <c r="Q113" s="39"/>
    </row>
    <row r="114" spans="1:17" ht="12.75">
      <c r="A114" s="79" t="s">
        <v>41</v>
      </c>
      <c r="B114" s="76"/>
      <c r="C114" s="76"/>
      <c r="D114" s="76"/>
      <c r="E114" s="76"/>
      <c r="F114" s="76"/>
      <c r="G114" s="76"/>
      <c r="H114" s="76"/>
      <c r="I114" s="76"/>
      <c r="J114" s="42">
        <v>21927</v>
      </c>
      <c r="K114" s="39"/>
      <c r="L114" s="39"/>
      <c r="M114" s="39"/>
      <c r="N114" s="39"/>
      <c r="O114" s="39"/>
      <c r="P114" s="39"/>
      <c r="Q114" s="39"/>
    </row>
    <row r="115" spans="1:17" ht="12.75">
      <c r="A115" s="79" t="s">
        <v>42</v>
      </c>
      <c r="B115" s="76"/>
      <c r="C115" s="76"/>
      <c r="D115" s="76"/>
      <c r="E115" s="76"/>
      <c r="F115" s="76"/>
      <c r="G115" s="76"/>
      <c r="H115" s="76"/>
      <c r="I115" s="76"/>
      <c r="J115" s="42">
        <v>14587</v>
      </c>
      <c r="K115" s="39"/>
      <c r="L115" s="39"/>
      <c r="M115" s="39"/>
      <c r="N115" s="39"/>
      <c r="O115" s="39"/>
      <c r="P115" s="39"/>
      <c r="Q115" s="39"/>
    </row>
    <row r="116" spans="1:17" ht="12.75">
      <c r="A116" s="80" t="s">
        <v>82</v>
      </c>
      <c r="B116" s="76"/>
      <c r="C116" s="76"/>
      <c r="D116" s="76"/>
      <c r="E116" s="76"/>
      <c r="F116" s="76"/>
      <c r="G116" s="76"/>
      <c r="H116" s="76"/>
      <c r="I116" s="76"/>
      <c r="J116" s="44">
        <v>314034</v>
      </c>
      <c r="K116" s="39"/>
      <c r="L116" s="39"/>
      <c r="M116" s="39"/>
      <c r="N116" s="39"/>
      <c r="O116" s="41">
        <v>2892.67</v>
      </c>
      <c r="P116" s="39"/>
      <c r="Q116" s="41">
        <v>132.14</v>
      </c>
    </row>
    <row r="117" spans="6:17" ht="12.75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ht="12.75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ht="12.75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3:17" ht="12.75">
      <c r="C120" s="4" t="s">
        <v>100</v>
      </c>
      <c r="E120" s="3"/>
      <c r="F120" s="45"/>
      <c r="G120" s="45" t="s">
        <v>101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J15:K15"/>
    <mergeCell ref="J19:K19"/>
    <mergeCell ref="J20:K20"/>
    <mergeCell ref="J18:K18"/>
    <mergeCell ref="J17:K17"/>
    <mergeCell ref="J16:K16"/>
    <mergeCell ref="A113:I113"/>
    <mergeCell ref="A114:I114"/>
    <mergeCell ref="A115:I115"/>
    <mergeCell ref="A116:I116"/>
    <mergeCell ref="A109:I109"/>
    <mergeCell ref="A110:I110"/>
    <mergeCell ref="A111:I111"/>
    <mergeCell ref="A112:I112"/>
    <mergeCell ref="A105:I105"/>
    <mergeCell ref="A106:I106"/>
    <mergeCell ref="A107:I107"/>
    <mergeCell ref="A108:I108"/>
    <mergeCell ref="A101:I101"/>
    <mergeCell ref="A102:I102"/>
    <mergeCell ref="A103:I103"/>
    <mergeCell ref="A104:I104"/>
    <mergeCell ref="A97:I97"/>
    <mergeCell ref="A98:I98"/>
    <mergeCell ref="A99:Q99"/>
    <mergeCell ref="A100:I100"/>
    <mergeCell ref="A93:I93"/>
    <mergeCell ref="A94:I94"/>
    <mergeCell ref="A95:I95"/>
    <mergeCell ref="A96:I96"/>
    <mergeCell ref="A89:I89"/>
    <mergeCell ref="A90:I90"/>
    <mergeCell ref="A91:I91"/>
    <mergeCell ref="A92:I92"/>
    <mergeCell ref="A82:I82"/>
    <mergeCell ref="A83:Q83"/>
    <mergeCell ref="A87:I87"/>
    <mergeCell ref="A88:I88"/>
    <mergeCell ref="A78:I78"/>
    <mergeCell ref="A79:I79"/>
    <mergeCell ref="A80:I80"/>
    <mergeCell ref="A81:I81"/>
    <mergeCell ref="A74:I74"/>
    <mergeCell ref="A75:I75"/>
    <mergeCell ref="A76:I76"/>
    <mergeCell ref="A77:I77"/>
    <mergeCell ref="A70:I70"/>
    <mergeCell ref="A71:I71"/>
    <mergeCell ref="A72:I72"/>
    <mergeCell ref="A73:I73"/>
    <mergeCell ref="A64:I64"/>
    <mergeCell ref="A65:I65"/>
    <mergeCell ref="A66:Q66"/>
    <mergeCell ref="A69:I69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8:I48"/>
    <mergeCell ref="A49:I49"/>
    <mergeCell ref="A50:I50"/>
    <mergeCell ref="A51:I51"/>
    <mergeCell ref="A41:I41"/>
    <mergeCell ref="A42:I42"/>
    <mergeCell ref="A43:I43"/>
    <mergeCell ref="A44:Q44"/>
    <mergeCell ref="A37:I37"/>
    <mergeCell ref="A38:I38"/>
    <mergeCell ref="A39:I39"/>
    <mergeCell ref="A40:I40"/>
    <mergeCell ref="A33:I33"/>
    <mergeCell ref="A34:I34"/>
    <mergeCell ref="A35:I35"/>
    <mergeCell ref="A36:I36"/>
    <mergeCell ref="A29:I29"/>
    <mergeCell ref="A30:I30"/>
    <mergeCell ref="A31:I31"/>
    <mergeCell ref="A32:I32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N23:N25"/>
    <mergeCell ref="Q23:Q25"/>
    <mergeCell ref="J24:J25"/>
    <mergeCell ref="K24:M24"/>
    <mergeCell ref="J23:M23"/>
    <mergeCell ref="P23:P25"/>
  </mergeCells>
  <printOptions/>
  <pageMargins left="0.2362204724409449" right="0" top="0.7874015748031497" bottom="0.5905511811023623" header="0.1968503937007874" footer="0.1968503937007874"/>
  <pageSetup fitToHeight="1000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2012-03-27T10:59:15Z</cp:lastPrinted>
  <dcterms:created xsi:type="dcterms:W3CDTF">2002-02-11T05:58:42Z</dcterms:created>
  <dcterms:modified xsi:type="dcterms:W3CDTF">2012-04-24T09:54:33Z</dcterms:modified>
  <cp:category/>
  <cp:version/>
  <cp:contentType/>
  <cp:contentStatus/>
</cp:coreProperties>
</file>