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<sst xmlns="http://schemas.openxmlformats.org/spreadsheetml/2006/main" count="236" uniqueCount="166">
  <si>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</si>
  <si>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</si>
  <si>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</si>
  <si>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</si>
  <si>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</si>
  <si>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</si>
  <si>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</si>
  <si>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</si>
  <si>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</si>
  <si>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</si>
  <si>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</si>
  <si>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</si>
  <si>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</si>
  <si>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</si>
  <si>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</si>
  <si>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</si>
  <si>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</si>
  <si>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</si>
  <si>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</si>
  <si>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</si>
  <si>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</si>
  <si>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</si>
  <si>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</si>
  <si>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</si>
  <si>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</si>
  <si>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</si>
  <si>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</si>
  <si>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</si>
  <si>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t>ТЕРм03-05-001-04</t>
  </si>
  <si>
    <t>1 остановка</t>
  </si>
  <si>
    <t>ТЕРм03-05-001-06</t>
  </si>
  <si>
    <t>1 м</t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</si>
  <si>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</si>
  <si>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</si>
  <si>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</si>
  <si>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</si>
  <si>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</si>
  <si>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</si>
  <si>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</si>
  <si>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</si>
  <si>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</si>
  <si>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</si>
  <si>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</si>
  <si>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</si>
  <si>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</si>
  <si>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</si>
  <si>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</si>
  <si>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</si>
  <si>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</si>
  <si>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</si>
  <si>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</si>
  <si>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</si>
  <si>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</si>
  <si>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</si>
  <si>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</si>
  <si>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</si>
  <si>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</si>
  <si>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</si>
  <si>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</si>
  <si>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</si>
  <si>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</si>
  <si>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t>ТЕРп01-14-025-04</t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</si>
  <si>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</si>
  <si>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</si>
  <si>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</si>
  <si>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</si>
  <si>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</si>
  <si>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</si>
  <si>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t>ТЕРмр01-05-001-02</t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</si>
  <si>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</si>
  <si>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</si>
  <si>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</si>
  <si>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</si>
  <si>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</si>
  <si>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</si>
  <si>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</si>
  <si>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</si>
  <si>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</si>
  <si>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</si>
  <si>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</si>
  <si>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</si>
  <si>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</si>
  <si>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</si>
  <si>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</si>
  <si>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</si>
  <si>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</si>
  <si>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</si>
  <si>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</si>
  <si>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</si>
  <si>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</si>
  <si>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</si>
  <si>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</si>
  <si>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</si>
  <si>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</si>
  <si>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</si>
  <si>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</si>
  <si>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</si>
  <si>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</si>
  <si>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</si>
  <si>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</si>
  <si>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</si>
  <si>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</si>
  <si>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</si>
  <si>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</si>
  <si>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</si>
  <si>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</si>
  <si>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</si>
  <si>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</si>
  <si>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</si>
  <si>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</si>
  <si>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</si>
  <si>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</si>
  <si>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</si>
  <si>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</si>
  <si>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</si>
  <si>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</si>
  <si>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</si>
  <si>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</si>
  <si>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</si>
  <si>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</si>
  <si>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</si>
  <si>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</si>
  <si>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</si>
  <si>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</si>
  <si>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</si>
  <si>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</si>
  <si>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</si>
  <si>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</si>
  <si>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</si>
  <si>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</si>
  <si>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</si>
  <si>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</si>
  <si>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</si>
  <si>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</si>
  <si>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</si>
  <si>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</si>
  <si>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</si>
  <si>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обор</t>
  </si>
  <si>
    <t>проект</t>
  </si>
  <si>
    <t>экс</t>
  </si>
  <si>
    <t>см</t>
  </si>
  <si>
    <t>СМР</t>
  </si>
  <si>
    <t>ЛС-01</t>
  </si>
  <si>
    <t>Замена лифтового оборудования</t>
  </si>
  <si>
    <t>Многоквартирный жилой дом по ул.А.Кесаева, 5</t>
  </si>
  <si>
    <t>Сводный сметный расчет в сумме 7 696 560 руб.</t>
  </si>
  <si>
    <t>_______________________________________________________________________________________________337684</t>
  </si>
  <si>
    <t>_______________________________________________________________________________________________119594</t>
  </si>
  <si>
    <t>_______________________________________________________________________________________________1045415</t>
  </si>
  <si>
    <t>___________________________163853</t>
  </si>
  <si>
    <t>_______________________________________________________________________________________________13517,95</t>
  </si>
  <si>
    <r>
      <t>-15</t>
    </r>
    <r>
      <rPr>
        <i/>
        <sz val="6"/>
        <rFont val="Times New Roman"/>
        <family val="1"/>
      </rPr>
      <t xml:space="preserve">
-3*5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</si>
  <si>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(46228 руб.): 80%*0,85 от ФОТ
СП (32632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</si>
  <si>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(-2432 руб.): 80%*0,85 от ФОТ
СП (-1717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</si>
  <si>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(-1268 руб.): 80%*0,85 от ФОТ
СП (-895 руб.): 60%*0,8 от ФОТ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</si>
  <si>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(36611 руб.): 65%*0,85 от ФОТ
СП (21301 руб.): 40%*0,8 от ФОТ</t>
    </r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</si>
  <si>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(-1437 руб.): 65%*0,85 от ФОТ
СП (-836 руб.): 40%*0,8 от ФОТ</t>
    </r>
  </si>
  <si>
    <r>
      <t>-10</t>
    </r>
    <r>
      <rPr>
        <i/>
        <sz val="6"/>
        <rFont val="Times New Roman"/>
        <family val="1"/>
      </rPr>
      <t xml:space="preserve">
-2*5</t>
    </r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</si>
  <si>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(2591 руб.): 80%*0,85 от ФОТ
СП (1829 руб.): 60%*0,8 от ФОТ</t>
    </r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</si>
  <si>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(1549 руб.): 80%*0,85 от ФОТ
СП (1093 руб.): 60%*0,8 от ФОТ</t>
    </r>
  </si>
  <si>
    <r>
      <t>30</t>
    </r>
    <r>
      <rPr>
        <i/>
        <sz val="6"/>
        <rFont val="Times New Roman"/>
        <family val="1"/>
      </rPr>
      <t xml:space="preserve">
5*6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</si>
  <si>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(23114 руб.): 80%*0,85 от ФОТ
СП (16316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</si>
  <si>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(-1217 руб.): 80%*0,85 от ФОТ
СП (-859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</si>
  <si>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(-634 руб.): 80%*0,85 от ФОТ
СП (-447 руб.): 60%*0,8 от ФОТ</t>
    </r>
  </si>
  <si>
    <t>___________________________1 502 694</t>
  </si>
  <si>
    <t>замену лифтового оборудования г/п 400 кг на 8 остановок в количестве 5 ед.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</si>
</sst>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/>
    </xf>
    <xf numFmtId="3" fontId="2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C58" sqref="C58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5"/>
      <c r="E1" s="45"/>
      <c r="F1" s="45"/>
      <c r="G1" s="45"/>
      <c r="H1" s="46" t="s">
        <v>93</v>
      </c>
    </row>
    <row r="2" spans="2:8" ht="12.75">
      <c r="B2" s="19" t="s">
        <v>94</v>
      </c>
      <c r="C2" s="29"/>
      <c r="D2" s="47" t="s">
        <v>136</v>
      </c>
      <c r="E2" s="47"/>
      <c r="F2" s="47"/>
      <c r="G2" s="47"/>
      <c r="H2" s="45"/>
    </row>
    <row r="3" spans="4:8" ht="12.75">
      <c r="D3" s="48" t="s">
        <v>95</v>
      </c>
      <c r="F3" s="45"/>
      <c r="G3" s="45"/>
      <c r="H3" s="45"/>
    </row>
    <row r="4" spans="2:8" ht="12.75">
      <c r="B4" s="19" t="s">
        <v>96</v>
      </c>
      <c r="C4" s="49"/>
      <c r="D4" s="45"/>
      <c r="E4" s="48"/>
      <c r="F4" s="45"/>
      <c r="G4" s="45"/>
      <c r="H4" s="45"/>
    </row>
    <row r="5" spans="4:8" ht="12.75">
      <c r="D5" s="45"/>
      <c r="E5" s="48"/>
      <c r="F5" s="45"/>
      <c r="G5" s="45"/>
      <c r="H5" s="45"/>
    </row>
    <row r="6" spans="2:8" ht="12.75">
      <c r="B6" s="19" t="s">
        <v>145</v>
      </c>
      <c r="D6" s="45"/>
      <c r="E6" s="48"/>
      <c r="F6" s="45"/>
      <c r="G6" s="45"/>
      <c r="H6" s="45"/>
    </row>
    <row r="7" spans="2:8" ht="12.75">
      <c r="B7" s="19" t="s">
        <v>97</v>
      </c>
      <c r="D7" s="45"/>
      <c r="E7" s="45"/>
      <c r="F7" s="45"/>
      <c r="G7" s="45"/>
      <c r="H7" s="45"/>
    </row>
    <row r="8" spans="3:8" ht="12.75">
      <c r="C8" s="29"/>
      <c r="D8" s="47"/>
      <c r="E8" s="22"/>
      <c r="F8" s="47"/>
      <c r="G8" s="47"/>
      <c r="H8" s="45"/>
    </row>
    <row r="9" spans="4:8" ht="12.75">
      <c r="D9" s="48" t="s">
        <v>98</v>
      </c>
      <c r="F9" s="45"/>
      <c r="G9" s="45"/>
      <c r="H9" s="45"/>
    </row>
    <row r="10" spans="2:8" ht="12.75">
      <c r="B10" s="19" t="s">
        <v>99</v>
      </c>
      <c r="H10" s="45"/>
    </row>
    <row r="11" spans="7:8" ht="12.75">
      <c r="G11" s="45"/>
      <c r="H11" s="45"/>
    </row>
    <row r="12" spans="4:8" ht="12.75">
      <c r="D12" s="50" t="s">
        <v>100</v>
      </c>
      <c r="F12" s="45"/>
      <c r="G12" s="45"/>
      <c r="H12" s="45"/>
    </row>
    <row r="13" spans="4:8" ht="12.75">
      <c r="D13" s="51"/>
      <c r="F13" s="45"/>
      <c r="G13" s="45"/>
      <c r="H13" s="45"/>
    </row>
    <row r="14" spans="3:8" ht="12.75">
      <c r="C14" s="29"/>
      <c r="D14" s="47" t="s">
        <v>144</v>
      </c>
      <c r="E14" s="22"/>
      <c r="F14" s="47"/>
      <c r="G14" s="47"/>
      <c r="H14" s="45"/>
    </row>
    <row r="15" spans="4:8" ht="12.75">
      <c r="D15" s="52" t="s">
        <v>0</v>
      </c>
      <c r="F15" s="45"/>
      <c r="G15" s="45"/>
      <c r="H15" s="45"/>
    </row>
    <row r="16" ht="5.25" customHeight="1">
      <c r="H16" s="45"/>
    </row>
    <row r="17" spans="2:8" ht="12.75">
      <c r="B17" s="19" t="s">
        <v>101</v>
      </c>
      <c r="D17" s="51"/>
      <c r="E17" s="45"/>
      <c r="F17" s="45"/>
      <c r="G17" s="45"/>
      <c r="H17" s="45"/>
    </row>
    <row r="18" spans="4:8" ht="12.75">
      <c r="D18" s="45"/>
      <c r="E18" s="45"/>
      <c r="F18" s="45"/>
      <c r="G18" s="45"/>
      <c r="H18" s="45"/>
    </row>
    <row r="19" spans="1:8" ht="12.75" customHeight="1">
      <c r="A19" s="67" t="s">
        <v>4</v>
      </c>
      <c r="B19" s="71" t="s">
        <v>102</v>
      </c>
      <c r="C19" s="67" t="s">
        <v>103</v>
      </c>
      <c r="D19" s="66" t="s">
        <v>104</v>
      </c>
      <c r="E19" s="66"/>
      <c r="F19" s="66"/>
      <c r="G19" s="66"/>
      <c r="H19" s="67" t="s">
        <v>105</v>
      </c>
    </row>
    <row r="20" spans="1:8" ht="12.75">
      <c r="A20" s="67"/>
      <c r="B20" s="71"/>
      <c r="C20" s="67"/>
      <c r="D20" s="67" t="s">
        <v>106</v>
      </c>
      <c r="E20" s="67" t="s">
        <v>107</v>
      </c>
      <c r="F20" s="67" t="s">
        <v>108</v>
      </c>
      <c r="G20" s="67" t="s">
        <v>109</v>
      </c>
      <c r="H20" s="67"/>
    </row>
    <row r="21" spans="1:8" ht="12.75">
      <c r="A21" s="67"/>
      <c r="B21" s="71"/>
      <c r="C21" s="67"/>
      <c r="D21" s="67"/>
      <c r="E21" s="67"/>
      <c r="F21" s="67"/>
      <c r="G21" s="67"/>
      <c r="H21" s="67"/>
    </row>
    <row r="22" spans="1:8" ht="12.75">
      <c r="A22" s="67"/>
      <c r="B22" s="71"/>
      <c r="C22" s="67"/>
      <c r="D22" s="67"/>
      <c r="E22" s="67"/>
      <c r="F22" s="67"/>
      <c r="G22" s="67"/>
      <c r="H22" s="67"/>
    </row>
    <row r="23" spans="1:8" ht="12.75">
      <c r="A23" s="53">
        <v>1</v>
      </c>
      <c r="B23" s="54">
        <v>2</v>
      </c>
      <c r="C23" s="53">
        <v>3</v>
      </c>
      <c r="D23" s="53">
        <v>4</v>
      </c>
      <c r="E23" s="53">
        <v>5</v>
      </c>
      <c r="F23" s="53">
        <v>6</v>
      </c>
      <c r="G23" s="53">
        <v>7</v>
      </c>
      <c r="H23" s="53">
        <v>8</v>
      </c>
    </row>
    <row r="24" spans="1:8" ht="12.75">
      <c r="A24" s="68" t="s">
        <v>110</v>
      </c>
      <c r="B24" s="69"/>
      <c r="C24" s="69"/>
      <c r="D24" s="69"/>
      <c r="E24" s="69"/>
      <c r="F24" s="69"/>
      <c r="G24" s="69"/>
      <c r="H24" s="69"/>
    </row>
    <row r="25" spans="1:8" ht="12.75">
      <c r="A25" s="55">
        <v>1</v>
      </c>
      <c r="B25" s="56" t="s">
        <v>142</v>
      </c>
      <c r="C25" s="57" t="s">
        <v>143</v>
      </c>
      <c r="D25" s="58">
        <v>0</v>
      </c>
      <c r="E25" s="58">
        <v>337684</v>
      </c>
      <c r="F25" s="58">
        <v>1045415</v>
      </c>
      <c r="G25" s="58">
        <v>119595</v>
      </c>
      <c r="H25" s="58">
        <f>SUM(D25:G25)</f>
        <v>1502694</v>
      </c>
    </row>
    <row r="26" spans="1:8" ht="12.75">
      <c r="A26" s="59"/>
      <c r="B26" s="60"/>
      <c r="C26" s="57" t="s">
        <v>111</v>
      </c>
      <c r="D26" s="58">
        <f>SUM(D25)</f>
        <v>0</v>
      </c>
      <c r="E26" s="58">
        <f>SUM(E25)</f>
        <v>337684</v>
      </c>
      <c r="F26" s="58">
        <f>SUM(F25)</f>
        <v>1045415</v>
      </c>
      <c r="G26" s="58">
        <f>SUM(G25)</f>
        <v>119595</v>
      </c>
      <c r="H26" s="58">
        <f>SUM(H25)</f>
        <v>1502694</v>
      </c>
    </row>
    <row r="27" spans="1:8" ht="12.75">
      <c r="A27" s="68" t="s">
        <v>112</v>
      </c>
      <c r="B27" s="69"/>
      <c r="C27" s="69"/>
      <c r="D27" s="69"/>
      <c r="E27" s="69"/>
      <c r="F27" s="69"/>
      <c r="G27" s="69"/>
      <c r="H27" s="69"/>
    </row>
    <row r="28" spans="1:8" ht="12.75">
      <c r="A28" s="55">
        <v>2</v>
      </c>
      <c r="B28" s="56" t="s">
        <v>113</v>
      </c>
      <c r="C28" s="57" t="s">
        <v>114</v>
      </c>
      <c r="D28" s="61"/>
      <c r="E28" s="61"/>
      <c r="F28" s="61"/>
      <c r="G28" s="58">
        <f>E26*0.007</f>
        <v>2363.788</v>
      </c>
      <c r="H28" s="58">
        <f>G28</f>
        <v>2363.788</v>
      </c>
    </row>
    <row r="29" spans="1:8" ht="12.75">
      <c r="A29" s="55">
        <v>3</v>
      </c>
      <c r="B29" s="56" t="s">
        <v>69</v>
      </c>
      <c r="C29" s="57" t="s">
        <v>115</v>
      </c>
      <c r="D29" s="61"/>
      <c r="E29" s="61"/>
      <c r="F29" s="61"/>
      <c r="G29" s="58">
        <f>5*20482.36</f>
        <v>102411.8</v>
      </c>
      <c r="H29" s="58">
        <f>G29</f>
        <v>102411.8</v>
      </c>
    </row>
    <row r="30" spans="1:8" ht="25.5">
      <c r="A30" s="55">
        <v>4</v>
      </c>
      <c r="B30" s="56" t="s">
        <v>116</v>
      </c>
      <c r="C30" s="57" t="s">
        <v>117</v>
      </c>
      <c r="D30" s="61"/>
      <c r="E30" s="61"/>
      <c r="F30" s="61"/>
      <c r="G30" s="58">
        <f>(G28+G29)*0.3375</f>
        <v>35361.76095</v>
      </c>
      <c r="H30" s="58">
        <f>G30</f>
        <v>35361.76095</v>
      </c>
    </row>
    <row r="31" spans="1:8" ht="12.75">
      <c r="A31" s="59"/>
      <c r="B31" s="60"/>
      <c r="C31" s="57" t="s">
        <v>118</v>
      </c>
      <c r="D31" s="61"/>
      <c r="E31" s="61"/>
      <c r="F31" s="61"/>
      <c r="G31" s="58">
        <f>G28+G30+G29</f>
        <v>140137.34895</v>
      </c>
      <c r="H31" s="58">
        <f>H28+H30</f>
        <v>37725.548950000004</v>
      </c>
    </row>
    <row r="32" spans="1:8" ht="12.75">
      <c r="A32" s="59"/>
      <c r="B32" s="60"/>
      <c r="C32" s="57" t="s">
        <v>119</v>
      </c>
      <c r="D32" s="58">
        <f>D26+D31</f>
        <v>0</v>
      </c>
      <c r="E32" s="58">
        <f>E26+E31</f>
        <v>337684</v>
      </c>
      <c r="F32" s="58">
        <f>F26+F31</f>
        <v>1045415</v>
      </c>
      <c r="G32" s="58">
        <f>G26+G31</f>
        <v>259732.34895</v>
      </c>
      <c r="H32" s="58">
        <f>H26+H31</f>
        <v>1540419.54895</v>
      </c>
    </row>
    <row r="33" spans="1:8" ht="12.75">
      <c r="A33" s="55"/>
      <c r="B33" s="60"/>
      <c r="C33" s="44" t="s">
        <v>120</v>
      </c>
      <c r="D33" s="58">
        <f>D32</f>
        <v>0</v>
      </c>
      <c r="E33" s="58">
        <f>E32</f>
        <v>337684</v>
      </c>
      <c r="F33" s="58">
        <f>F32</f>
        <v>1045415</v>
      </c>
      <c r="G33" s="58">
        <f>G32</f>
        <v>259732.34895</v>
      </c>
      <c r="H33" s="58">
        <f>H32</f>
        <v>1540419.54895</v>
      </c>
    </row>
    <row r="34" spans="1:8" ht="12.75">
      <c r="A34" s="68" t="s">
        <v>121</v>
      </c>
      <c r="B34" s="70"/>
      <c r="C34" s="70"/>
      <c r="D34" s="70"/>
      <c r="E34" s="70"/>
      <c r="F34" s="70"/>
      <c r="G34" s="70"/>
      <c r="H34" s="70"/>
    </row>
    <row r="35" spans="1:8" ht="12.75">
      <c r="A35" s="55">
        <v>5</v>
      </c>
      <c r="B35" s="60"/>
      <c r="C35" s="57" t="s">
        <v>122</v>
      </c>
      <c r="D35" s="58">
        <f>D33*5.65</f>
        <v>0</v>
      </c>
      <c r="E35" s="58">
        <f>E33*5.65</f>
        <v>1907914.6</v>
      </c>
      <c r="F35" s="61"/>
      <c r="G35" s="61"/>
      <c r="H35" s="58">
        <f>SUM(D35:G35)</f>
        <v>1907914.6</v>
      </c>
    </row>
    <row r="36" spans="1:8" ht="12.75">
      <c r="A36" s="55">
        <v>6</v>
      </c>
      <c r="B36" s="60"/>
      <c r="C36" s="57" t="s">
        <v>123</v>
      </c>
      <c r="D36" s="61"/>
      <c r="E36" s="61"/>
      <c r="F36" s="61">
        <f>F33*3.26</f>
        <v>3408052.9</v>
      </c>
      <c r="G36" s="61"/>
      <c r="H36" s="58">
        <f>SUM(D36:G36)</f>
        <v>3408052.9</v>
      </c>
    </row>
    <row r="37" spans="1:8" ht="12.75">
      <c r="A37" s="55">
        <v>7</v>
      </c>
      <c r="B37" s="60"/>
      <c r="C37" s="57" t="s">
        <v>124</v>
      </c>
      <c r="D37" s="61"/>
      <c r="E37" s="61"/>
      <c r="F37" s="61"/>
      <c r="G37" s="58">
        <f>G26*6.21</f>
        <v>742684.95</v>
      </c>
      <c r="H37" s="58">
        <f>SUM(D37:G37)</f>
        <v>742684.95</v>
      </c>
    </row>
    <row r="38" spans="1:8" ht="12.75">
      <c r="A38" s="55">
        <v>8</v>
      </c>
      <c r="B38" s="60"/>
      <c r="C38" s="57" t="s">
        <v>125</v>
      </c>
      <c r="D38" s="61"/>
      <c r="E38" s="61"/>
      <c r="F38" s="61"/>
      <c r="G38" s="58">
        <f>(G28+G29)*3.31</f>
        <v>346807.19628000003</v>
      </c>
      <c r="H38" s="58">
        <f>SUM(D38:G38)</f>
        <v>346807.19628000003</v>
      </c>
    </row>
    <row r="39" spans="1:8" ht="12.75">
      <c r="A39" s="55">
        <v>9</v>
      </c>
      <c r="B39" s="60"/>
      <c r="C39" s="57" t="s">
        <v>126</v>
      </c>
      <c r="D39" s="61"/>
      <c r="E39" s="61"/>
      <c r="F39" s="61"/>
      <c r="G39" s="58">
        <f>G30*3.31</f>
        <v>117047.42874450001</v>
      </c>
      <c r="H39" s="58">
        <f>SUM(D39:G39)</f>
        <v>117047.42874450001</v>
      </c>
    </row>
    <row r="40" spans="1:8" ht="12.75">
      <c r="A40" s="55"/>
      <c r="B40" s="60"/>
      <c r="C40" s="44" t="s">
        <v>127</v>
      </c>
      <c r="D40" s="58">
        <f>D35</f>
        <v>0</v>
      </c>
      <c r="E40" s="58">
        <f>E35</f>
        <v>1907914.6</v>
      </c>
      <c r="F40" s="61">
        <f>F36</f>
        <v>3408052.9</v>
      </c>
      <c r="G40" s="58">
        <f>G37+G38+G39</f>
        <v>1206539.5750245</v>
      </c>
      <c r="H40" s="58">
        <f>SUM(H35:H39)</f>
        <v>6522507.0750245</v>
      </c>
    </row>
    <row r="41" spans="1:8" ht="12.75">
      <c r="A41" s="68" t="s">
        <v>128</v>
      </c>
      <c r="B41" s="69"/>
      <c r="C41" s="69"/>
      <c r="D41" s="69"/>
      <c r="E41" s="69"/>
      <c r="F41" s="69"/>
      <c r="G41" s="69"/>
      <c r="H41" s="69"/>
    </row>
    <row r="42" spans="1:8" ht="12.75">
      <c r="A42" s="55">
        <v>10</v>
      </c>
      <c r="B42" s="56" t="s">
        <v>129</v>
      </c>
      <c r="C42" s="57" t="s">
        <v>130</v>
      </c>
      <c r="D42" s="58">
        <f>D40*0.18</f>
        <v>0</v>
      </c>
      <c r="E42" s="58">
        <f>E40*0.18</f>
        <v>343424.628</v>
      </c>
      <c r="F42" s="58">
        <f>F40*0.18</f>
        <v>613449.522</v>
      </c>
      <c r="G42" s="58">
        <f>G40*0.18</f>
        <v>217177.12350441</v>
      </c>
      <c r="H42" s="58">
        <f>H40*0.18+2</f>
        <v>1174053.27350441</v>
      </c>
    </row>
    <row r="43" spans="1:8" ht="12.75">
      <c r="A43" s="55"/>
      <c r="B43" s="60"/>
      <c r="C43" s="57" t="s">
        <v>131</v>
      </c>
      <c r="D43" s="58">
        <f>D42</f>
        <v>0</v>
      </c>
      <c r="E43" s="58">
        <f>E42</f>
        <v>343424.628</v>
      </c>
      <c r="F43" s="58">
        <f>F42</f>
        <v>613449.522</v>
      </c>
      <c r="G43" s="58">
        <f>G42</f>
        <v>217177.12350441</v>
      </c>
      <c r="H43" s="58">
        <f>H42</f>
        <v>1174053.27350441</v>
      </c>
    </row>
    <row r="44" spans="1:9" ht="12.75">
      <c r="A44" s="55"/>
      <c r="B44" s="60"/>
      <c r="C44" s="44" t="s">
        <v>132</v>
      </c>
      <c r="D44" s="62">
        <f>D40+D43</f>
        <v>0</v>
      </c>
      <c r="E44" s="62">
        <f>E40+E43</f>
        <v>2251339.228</v>
      </c>
      <c r="F44" s="62">
        <f>F40+F43</f>
        <v>4021502.422</v>
      </c>
      <c r="G44" s="62">
        <f>G40+G43</f>
        <v>1423716.69852891</v>
      </c>
      <c r="H44" s="62">
        <f>H40+H43</f>
        <v>7696560.3485289095</v>
      </c>
      <c r="I44" s="63"/>
    </row>
    <row r="46" ht="12.75">
      <c r="H46" s="64"/>
    </row>
    <row r="47" spans="8:9" ht="12.75">
      <c r="H47" s="64">
        <f>H44/4</f>
        <v>1924140.0871322274</v>
      </c>
      <c r="I47" s="63"/>
    </row>
    <row r="48" spans="4:8" ht="12.75">
      <c r="D48" s="9" t="s">
        <v>137</v>
      </c>
      <c r="E48" s="64">
        <v>804300</v>
      </c>
      <c r="F48" s="9">
        <f>H36*1.18/5</f>
        <v>804300.4844</v>
      </c>
      <c r="H48" s="64"/>
    </row>
    <row r="49" spans="2:6" ht="15">
      <c r="B49" s="65" t="s">
        <v>133</v>
      </c>
      <c r="C49" s="20" t="s">
        <v>134</v>
      </c>
      <c r="D49" s="9" t="s">
        <v>138</v>
      </c>
      <c r="E49" s="64">
        <v>80000</v>
      </c>
      <c r="F49" s="9">
        <f>G29*3.31*1.18/5</f>
        <v>80000.001688</v>
      </c>
    </row>
    <row r="50" spans="2:6" ht="15">
      <c r="B50" s="65"/>
      <c r="D50" s="9" t="s">
        <v>139</v>
      </c>
      <c r="E50" s="64">
        <v>27623</v>
      </c>
      <c r="F50" s="9">
        <f>G30*3.31*1.18/4</f>
        <v>34528.9914796275</v>
      </c>
    </row>
    <row r="51" spans="2:6" ht="15">
      <c r="B51" s="65" t="s">
        <v>135</v>
      </c>
      <c r="C51" s="20" t="s">
        <v>134</v>
      </c>
      <c r="D51" s="20" t="s">
        <v>140</v>
      </c>
      <c r="E51" s="64">
        <v>1824</v>
      </c>
      <c r="F51" s="9">
        <f>G28*3.31*1.18/4</f>
        <v>2308.1207925999997</v>
      </c>
    </row>
    <row r="52" spans="5:8" ht="12.75">
      <c r="E52" s="64"/>
      <c r="H52" s="64"/>
    </row>
    <row r="53" spans="4:6" ht="12.75">
      <c r="D53" s="9" t="s">
        <v>141</v>
      </c>
      <c r="E53" s="64">
        <f>H44/5-E48-E49-E50-E51</f>
        <v>625565.069705782</v>
      </c>
      <c r="F53" s="64">
        <f>H47-F48-F49-F50-F51</f>
        <v>1003002.4887719998</v>
      </c>
    </row>
    <row r="55" spans="5:6" ht="12.75">
      <c r="E55" s="64">
        <f>E53-13000</f>
        <v>612565.069705782</v>
      </c>
      <c r="F55" s="9">
        <f>E25*5.65*1.18/4+G26*6.21*1.18/4</f>
        <v>781926.86725</v>
      </c>
    </row>
  </sheetData>
  <sheetProtection/>
  <mergeCells count="13"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9"/>
  <sheetViews>
    <sheetView showGridLines="0" zoomScaleSheetLayoutView="75" workbookViewId="0" topLeftCell="A111">
      <selection activeCell="G121" sqref="G121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144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89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165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83</v>
      </c>
      <c r="E15" s="16"/>
      <c r="F15" s="9"/>
      <c r="G15" s="9"/>
      <c r="H15" s="9"/>
      <c r="I15" s="11"/>
      <c r="J15" s="72" t="s">
        <v>164</v>
      </c>
      <c r="K15" s="73"/>
      <c r="L15" s="20" t="s">
        <v>79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86</v>
      </c>
      <c r="E16" s="16"/>
      <c r="F16" s="9"/>
      <c r="G16" s="9"/>
      <c r="H16" s="9"/>
      <c r="I16" s="11"/>
      <c r="J16" s="72" t="s">
        <v>146</v>
      </c>
      <c r="K16" s="73"/>
      <c r="L16" s="20" t="s">
        <v>79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85</v>
      </c>
      <c r="E17" s="16"/>
      <c r="F17" s="9"/>
      <c r="G17" s="9"/>
      <c r="H17" s="9"/>
      <c r="I17" s="11"/>
      <c r="J17" s="72" t="s">
        <v>147</v>
      </c>
      <c r="K17" s="73"/>
      <c r="L17" s="20" t="s">
        <v>79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84</v>
      </c>
      <c r="E18" s="16"/>
      <c r="F18" s="9"/>
      <c r="G18" s="9"/>
      <c r="H18" s="9"/>
      <c r="I18" s="11"/>
      <c r="J18" s="72" t="s">
        <v>148</v>
      </c>
      <c r="K18" s="73"/>
      <c r="L18" s="20" t="s">
        <v>79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80</v>
      </c>
      <c r="E19" s="16"/>
      <c r="F19" s="9"/>
      <c r="G19" s="9"/>
      <c r="H19" s="9"/>
      <c r="I19" s="11"/>
      <c r="J19" s="72" t="s">
        <v>149</v>
      </c>
      <c r="K19" s="73"/>
      <c r="L19" s="20" t="s">
        <v>79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81</v>
      </c>
      <c r="E20" s="16"/>
      <c r="F20" s="9"/>
      <c r="G20" s="9"/>
      <c r="H20" s="9"/>
      <c r="I20" s="11"/>
      <c r="J20" s="72" t="s">
        <v>150</v>
      </c>
      <c r="K20" s="73"/>
      <c r="L20" s="20" t="s">
        <v>82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92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9" t="s">
        <v>4</v>
      </c>
      <c r="B23" s="81" t="s">
        <v>11</v>
      </c>
      <c r="C23" s="79" t="s">
        <v>5</v>
      </c>
      <c r="D23" s="79" t="s">
        <v>6</v>
      </c>
      <c r="E23" s="79" t="s">
        <v>7</v>
      </c>
      <c r="F23" s="79" t="s">
        <v>20</v>
      </c>
      <c r="G23" s="80"/>
      <c r="H23" s="80"/>
      <c r="I23" s="80"/>
      <c r="J23" s="79" t="s">
        <v>21</v>
      </c>
      <c r="K23" s="80"/>
      <c r="L23" s="80"/>
      <c r="M23" s="80"/>
      <c r="N23" s="79" t="s">
        <v>13</v>
      </c>
      <c r="O23" s="79" t="s">
        <v>15</v>
      </c>
      <c r="P23" s="79" t="s">
        <v>14</v>
      </c>
      <c r="Q23" s="79" t="s">
        <v>16</v>
      </c>
    </row>
    <row r="24" spans="1:17" ht="15.75" customHeight="1">
      <c r="A24" s="80"/>
      <c r="B24" s="82"/>
      <c r="C24" s="67"/>
      <c r="D24" s="79"/>
      <c r="E24" s="80"/>
      <c r="F24" s="79" t="s">
        <v>8</v>
      </c>
      <c r="G24" s="79" t="s">
        <v>10</v>
      </c>
      <c r="H24" s="80"/>
      <c r="I24" s="80"/>
      <c r="J24" s="79" t="s">
        <v>8</v>
      </c>
      <c r="K24" s="79" t="s">
        <v>10</v>
      </c>
      <c r="L24" s="80"/>
      <c r="M24" s="80"/>
      <c r="N24" s="79"/>
      <c r="O24" s="79"/>
      <c r="P24" s="79"/>
      <c r="Q24" s="79"/>
    </row>
    <row r="25" spans="1:17" ht="15.75" customHeight="1">
      <c r="A25" s="80"/>
      <c r="B25" s="82"/>
      <c r="C25" s="67"/>
      <c r="D25" s="79"/>
      <c r="E25" s="80"/>
      <c r="F25" s="80"/>
      <c r="G25" s="1" t="s">
        <v>9</v>
      </c>
      <c r="H25" s="1" t="s">
        <v>17</v>
      </c>
      <c r="I25" s="1" t="s">
        <v>12</v>
      </c>
      <c r="J25" s="80"/>
      <c r="K25" s="1" t="s">
        <v>9</v>
      </c>
      <c r="L25" s="1" t="s">
        <v>17</v>
      </c>
      <c r="M25" s="1" t="s">
        <v>12</v>
      </c>
      <c r="N25" s="79"/>
      <c r="O25" s="79"/>
      <c r="P25" s="79"/>
      <c r="Q25" s="79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8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81">
      <c r="A28" s="8">
        <v>1</v>
      </c>
      <c r="B28" s="35" t="s">
        <v>26</v>
      </c>
      <c r="C28" s="36" t="s">
        <v>161</v>
      </c>
      <c r="D28" s="37" t="s">
        <v>27</v>
      </c>
      <c r="E28" s="38">
        <v>5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41989</v>
      </c>
      <c r="K28" s="39">
        <v>25992</v>
      </c>
      <c r="L28" s="39">
        <v>15997</v>
      </c>
      <c r="M28" s="39">
        <v>2334</v>
      </c>
      <c r="N28" s="39">
        <v>1047</v>
      </c>
      <c r="O28" s="39">
        <v>5235</v>
      </c>
      <c r="P28" s="39">
        <v>66.07</v>
      </c>
      <c r="Q28" s="39">
        <v>330.35</v>
      </c>
    </row>
    <row r="29" spans="1:17" ht="93">
      <c r="A29" s="8">
        <v>2</v>
      </c>
      <c r="B29" s="35" t="s">
        <v>28</v>
      </c>
      <c r="C29" s="36" t="s">
        <v>162</v>
      </c>
      <c r="D29" s="37" t="s">
        <v>29</v>
      </c>
      <c r="E29" s="38">
        <v>-5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-2271</v>
      </c>
      <c r="K29" s="39">
        <v>-1361</v>
      </c>
      <c r="L29" s="39">
        <v>-910</v>
      </c>
      <c r="M29" s="39">
        <v>-130</v>
      </c>
      <c r="N29" s="39">
        <v>54.1</v>
      </c>
      <c r="O29" s="39">
        <v>-270.5</v>
      </c>
      <c r="P29" s="39">
        <v>3.67</v>
      </c>
      <c r="Q29" s="39">
        <v>-18.35</v>
      </c>
    </row>
    <row r="30" spans="1:17" ht="93">
      <c r="A30" s="8">
        <v>3</v>
      </c>
      <c r="B30" s="35" t="s">
        <v>30</v>
      </c>
      <c r="C30" s="36" t="s">
        <v>163</v>
      </c>
      <c r="D30" s="37" t="s">
        <v>31</v>
      </c>
      <c r="E30" s="40" t="s">
        <v>151</v>
      </c>
      <c r="F30" s="39">
        <v>51.81</v>
      </c>
      <c r="G30" s="39">
        <v>51.81</v>
      </c>
      <c r="H30" s="39"/>
      <c r="I30" s="39"/>
      <c r="J30" s="39">
        <v>-777</v>
      </c>
      <c r="K30" s="39">
        <v>-777</v>
      </c>
      <c r="L30" s="39"/>
      <c r="M30" s="39"/>
      <c r="N30" s="39">
        <v>10.3</v>
      </c>
      <c r="O30" s="39">
        <v>-154.5</v>
      </c>
      <c r="P30" s="39"/>
      <c r="Q30" s="39"/>
    </row>
    <row r="31" spans="1:17" ht="12.75">
      <c r="A31" s="74" t="s">
        <v>32</v>
      </c>
      <c r="B31" s="75"/>
      <c r="C31" s="75"/>
      <c r="D31" s="75"/>
      <c r="E31" s="75"/>
      <c r="F31" s="75"/>
      <c r="G31" s="75"/>
      <c r="H31" s="75"/>
      <c r="I31" s="75"/>
      <c r="J31" s="41">
        <v>38941</v>
      </c>
      <c r="K31" s="41">
        <v>23854</v>
      </c>
      <c r="L31" s="41">
        <v>15087</v>
      </c>
      <c r="M31" s="41">
        <v>2204</v>
      </c>
      <c r="N31" s="39"/>
      <c r="O31" s="41">
        <v>4810</v>
      </c>
      <c r="P31" s="39"/>
      <c r="Q31" s="41">
        <v>312</v>
      </c>
    </row>
    <row r="32" spans="1:17" ht="12.75">
      <c r="A32" s="74" t="s">
        <v>33</v>
      </c>
      <c r="B32" s="75"/>
      <c r="C32" s="75"/>
      <c r="D32" s="75"/>
      <c r="E32" s="75"/>
      <c r="F32" s="75"/>
      <c r="G32" s="75"/>
      <c r="H32" s="75"/>
      <c r="I32" s="75"/>
      <c r="J32" s="41">
        <v>46729</v>
      </c>
      <c r="K32" s="41">
        <v>28625</v>
      </c>
      <c r="L32" s="41">
        <v>18104</v>
      </c>
      <c r="M32" s="41">
        <v>2645</v>
      </c>
      <c r="N32" s="39"/>
      <c r="O32" s="41">
        <v>4810</v>
      </c>
      <c r="P32" s="39"/>
      <c r="Q32" s="41">
        <v>312</v>
      </c>
    </row>
    <row r="33" spans="1:17" ht="12.75">
      <c r="A33" s="74" t="s">
        <v>34</v>
      </c>
      <c r="B33" s="75"/>
      <c r="C33" s="75"/>
      <c r="D33" s="75"/>
      <c r="E33" s="75"/>
      <c r="F33" s="75"/>
      <c r="G33" s="75"/>
      <c r="H33" s="75"/>
      <c r="I33" s="75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4" t="s">
        <v>35</v>
      </c>
      <c r="B34" s="75"/>
      <c r="C34" s="75"/>
      <c r="D34" s="75"/>
      <c r="E34" s="75"/>
      <c r="F34" s="75"/>
      <c r="G34" s="75"/>
      <c r="H34" s="75"/>
      <c r="I34" s="75"/>
      <c r="J34" s="41">
        <v>7788</v>
      </c>
      <c r="K34" s="41">
        <v>4771</v>
      </c>
      <c r="L34" s="41">
        <v>3017</v>
      </c>
      <c r="M34" s="41">
        <v>441</v>
      </c>
      <c r="N34" s="39"/>
      <c r="O34" s="39"/>
      <c r="P34" s="39"/>
      <c r="Q34" s="39"/>
    </row>
    <row r="35" spans="1:17" ht="12.75">
      <c r="A35" s="74" t="s">
        <v>36</v>
      </c>
      <c r="B35" s="75"/>
      <c r="C35" s="75"/>
      <c r="D35" s="75"/>
      <c r="E35" s="75"/>
      <c r="F35" s="75"/>
      <c r="G35" s="75"/>
      <c r="H35" s="75"/>
      <c r="I35" s="75"/>
      <c r="J35" s="41">
        <v>21264</v>
      </c>
      <c r="K35" s="39"/>
      <c r="L35" s="39"/>
      <c r="M35" s="39"/>
      <c r="N35" s="39"/>
      <c r="O35" s="39"/>
      <c r="P35" s="39"/>
      <c r="Q35" s="39"/>
    </row>
    <row r="36" spans="1:17" ht="12.75">
      <c r="A36" s="74" t="s">
        <v>37</v>
      </c>
      <c r="B36" s="75"/>
      <c r="C36" s="75"/>
      <c r="D36" s="75"/>
      <c r="E36" s="75"/>
      <c r="F36" s="75"/>
      <c r="G36" s="75"/>
      <c r="H36" s="75"/>
      <c r="I36" s="75"/>
      <c r="J36" s="41">
        <v>15010</v>
      </c>
      <c r="K36" s="39"/>
      <c r="L36" s="39"/>
      <c r="M36" s="39"/>
      <c r="N36" s="39"/>
      <c r="O36" s="39"/>
      <c r="P36" s="39"/>
      <c r="Q36" s="39"/>
    </row>
    <row r="37" spans="1:17" ht="12.75">
      <c r="A37" s="76" t="s">
        <v>38</v>
      </c>
      <c r="B37" s="75"/>
      <c r="C37" s="75"/>
      <c r="D37" s="75"/>
      <c r="E37" s="75"/>
      <c r="F37" s="75"/>
      <c r="G37" s="75"/>
      <c r="H37" s="75"/>
      <c r="I37" s="75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4" t="s">
        <v>39</v>
      </c>
      <c r="B38" s="75"/>
      <c r="C38" s="75"/>
      <c r="D38" s="75"/>
      <c r="E38" s="75"/>
      <c r="F38" s="75"/>
      <c r="G38" s="75"/>
      <c r="H38" s="75"/>
      <c r="I38" s="75"/>
      <c r="J38" s="41">
        <v>83003</v>
      </c>
      <c r="K38" s="39"/>
      <c r="L38" s="39"/>
      <c r="M38" s="39"/>
      <c r="N38" s="39"/>
      <c r="O38" s="41">
        <v>4810</v>
      </c>
      <c r="P38" s="39"/>
      <c r="Q38" s="41">
        <v>312</v>
      </c>
    </row>
    <row r="39" spans="1:17" ht="12.75">
      <c r="A39" s="74" t="s">
        <v>40</v>
      </c>
      <c r="B39" s="75"/>
      <c r="C39" s="75"/>
      <c r="D39" s="75"/>
      <c r="E39" s="75"/>
      <c r="F39" s="75"/>
      <c r="G39" s="75"/>
      <c r="H39" s="75"/>
      <c r="I39" s="75"/>
      <c r="J39" s="41">
        <v>83003</v>
      </c>
      <c r="K39" s="39"/>
      <c r="L39" s="39"/>
      <c r="M39" s="39"/>
      <c r="N39" s="39"/>
      <c r="O39" s="41">
        <v>4810</v>
      </c>
      <c r="P39" s="39"/>
      <c r="Q39" s="41">
        <v>312</v>
      </c>
    </row>
    <row r="40" spans="1:17" ht="12.75">
      <c r="A40" s="74" t="s">
        <v>41</v>
      </c>
      <c r="B40" s="75"/>
      <c r="C40" s="75"/>
      <c r="D40" s="75"/>
      <c r="E40" s="75"/>
      <c r="F40" s="75"/>
      <c r="G40" s="75"/>
      <c r="H40" s="75"/>
      <c r="I40" s="75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4" t="s">
        <v>42</v>
      </c>
      <c r="B41" s="75"/>
      <c r="C41" s="75"/>
      <c r="D41" s="75"/>
      <c r="E41" s="75"/>
      <c r="F41" s="75"/>
      <c r="G41" s="75"/>
      <c r="H41" s="75"/>
      <c r="I41" s="75"/>
      <c r="J41" s="41">
        <v>18104</v>
      </c>
      <c r="K41" s="39"/>
      <c r="L41" s="39"/>
      <c r="M41" s="39"/>
      <c r="N41" s="39"/>
      <c r="O41" s="39"/>
      <c r="P41" s="39"/>
      <c r="Q41" s="39"/>
    </row>
    <row r="42" spans="1:17" ht="12.75">
      <c r="A42" s="74" t="s">
        <v>43</v>
      </c>
      <c r="B42" s="75"/>
      <c r="C42" s="75"/>
      <c r="D42" s="75"/>
      <c r="E42" s="75"/>
      <c r="F42" s="75"/>
      <c r="G42" s="75"/>
      <c r="H42" s="75"/>
      <c r="I42" s="75"/>
      <c r="J42" s="41">
        <v>31270</v>
      </c>
      <c r="K42" s="39"/>
      <c r="L42" s="39"/>
      <c r="M42" s="39"/>
      <c r="N42" s="39"/>
      <c r="O42" s="39"/>
      <c r="P42" s="39"/>
      <c r="Q42" s="39"/>
    </row>
    <row r="43" spans="1:17" ht="12.75">
      <c r="A43" s="74" t="s">
        <v>44</v>
      </c>
      <c r="B43" s="75"/>
      <c r="C43" s="75"/>
      <c r="D43" s="75"/>
      <c r="E43" s="75"/>
      <c r="F43" s="75"/>
      <c r="G43" s="75"/>
      <c r="H43" s="75"/>
      <c r="I43" s="75"/>
      <c r="J43" s="41">
        <v>21264</v>
      </c>
      <c r="K43" s="39"/>
      <c r="L43" s="39"/>
      <c r="M43" s="39"/>
      <c r="N43" s="39"/>
      <c r="O43" s="39"/>
      <c r="P43" s="39"/>
      <c r="Q43" s="39"/>
    </row>
    <row r="44" spans="1:17" ht="12.75">
      <c r="A44" s="74" t="s">
        <v>45</v>
      </c>
      <c r="B44" s="75"/>
      <c r="C44" s="75"/>
      <c r="D44" s="75"/>
      <c r="E44" s="75"/>
      <c r="F44" s="75"/>
      <c r="G44" s="75"/>
      <c r="H44" s="75"/>
      <c r="I44" s="75"/>
      <c r="J44" s="41">
        <v>15010</v>
      </c>
      <c r="K44" s="39"/>
      <c r="L44" s="39"/>
      <c r="M44" s="39"/>
      <c r="N44" s="39"/>
      <c r="O44" s="39"/>
      <c r="P44" s="39"/>
      <c r="Q44" s="39"/>
    </row>
    <row r="45" spans="1:17" ht="12.75">
      <c r="A45" s="76" t="s">
        <v>46</v>
      </c>
      <c r="B45" s="75"/>
      <c r="C45" s="75"/>
      <c r="D45" s="75"/>
      <c r="E45" s="75"/>
      <c r="F45" s="75"/>
      <c r="G45" s="75"/>
      <c r="H45" s="75"/>
      <c r="I45" s="75"/>
      <c r="J45" s="42">
        <v>83003</v>
      </c>
      <c r="K45" s="39"/>
      <c r="L45" s="39"/>
      <c r="M45" s="39"/>
      <c r="N45" s="39"/>
      <c r="O45" s="42">
        <v>4810</v>
      </c>
      <c r="P45" s="39"/>
      <c r="Q45" s="42">
        <v>312</v>
      </c>
    </row>
    <row r="46" spans="1:17" ht="18.75" customHeight="1">
      <c r="A46" s="68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60">
      <c r="A47" s="8">
        <v>4</v>
      </c>
      <c r="B47" s="35" t="s">
        <v>88</v>
      </c>
      <c r="C47" s="36" t="s">
        <v>48</v>
      </c>
      <c r="D47" s="37" t="s">
        <v>49</v>
      </c>
      <c r="E47" s="38">
        <v>5</v>
      </c>
      <c r="F47" s="39">
        <v>209083</v>
      </c>
      <c r="G47" s="39"/>
      <c r="H47" s="39"/>
      <c r="I47" s="39"/>
      <c r="J47" s="39">
        <v>1045415</v>
      </c>
      <c r="K47" s="39"/>
      <c r="L47" s="39"/>
      <c r="M47" s="39"/>
      <c r="N47" s="39"/>
      <c r="O47" s="39"/>
      <c r="P47" s="39"/>
      <c r="Q47" s="39"/>
    </row>
    <row r="48" spans="1:17" ht="36">
      <c r="A48" s="8">
        <v>5</v>
      </c>
      <c r="B48" s="35" t="s">
        <v>87</v>
      </c>
      <c r="C48" s="36" t="s">
        <v>50</v>
      </c>
      <c r="D48" s="37" t="s">
        <v>51</v>
      </c>
      <c r="E48" s="38">
        <v>5</v>
      </c>
      <c r="F48" s="39">
        <v>10799.46</v>
      </c>
      <c r="G48" s="39"/>
      <c r="H48" s="39"/>
      <c r="I48" s="39"/>
      <c r="J48" s="39">
        <v>53997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152</v>
      </c>
      <c r="D49" s="37" t="s">
        <v>27</v>
      </c>
      <c r="E49" s="38">
        <v>5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96327</v>
      </c>
      <c r="K49" s="39">
        <v>51984</v>
      </c>
      <c r="L49" s="39">
        <v>31995</v>
      </c>
      <c r="M49" s="39">
        <v>4668</v>
      </c>
      <c r="N49" s="39">
        <v>1047</v>
      </c>
      <c r="O49" s="39">
        <v>5235</v>
      </c>
      <c r="P49" s="39">
        <v>66.07</v>
      </c>
      <c r="Q49" s="39">
        <v>330.35</v>
      </c>
    </row>
    <row r="50" spans="1:17" ht="66">
      <c r="A50" s="8">
        <v>7</v>
      </c>
      <c r="B50" s="35" t="s">
        <v>28</v>
      </c>
      <c r="C50" s="36" t="s">
        <v>153</v>
      </c>
      <c r="D50" s="37" t="s">
        <v>29</v>
      </c>
      <c r="E50" s="38">
        <v>-5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-5265</v>
      </c>
      <c r="K50" s="39">
        <v>-2721</v>
      </c>
      <c r="L50" s="39">
        <v>-1820</v>
      </c>
      <c r="M50" s="39">
        <v>-260</v>
      </c>
      <c r="N50" s="39">
        <v>54.1</v>
      </c>
      <c r="O50" s="39">
        <v>-270.5</v>
      </c>
      <c r="P50" s="39">
        <v>3.67</v>
      </c>
      <c r="Q50" s="39">
        <v>-18.35</v>
      </c>
    </row>
    <row r="51" spans="1:17" ht="66">
      <c r="A51" s="8">
        <v>8</v>
      </c>
      <c r="B51" s="35" t="s">
        <v>30</v>
      </c>
      <c r="C51" s="36" t="s">
        <v>154</v>
      </c>
      <c r="D51" s="37" t="s">
        <v>31</v>
      </c>
      <c r="E51" s="40" t="s">
        <v>151</v>
      </c>
      <c r="F51" s="39">
        <v>105.69</v>
      </c>
      <c r="G51" s="39">
        <v>103.62</v>
      </c>
      <c r="H51" s="39"/>
      <c r="I51" s="39"/>
      <c r="J51" s="39">
        <v>-1585</v>
      </c>
      <c r="K51" s="39">
        <v>-1554</v>
      </c>
      <c r="L51" s="39"/>
      <c r="M51" s="39"/>
      <c r="N51" s="39">
        <v>10.3</v>
      </c>
      <c r="O51" s="39">
        <v>-154.5</v>
      </c>
      <c r="P51" s="39"/>
      <c r="Q51" s="39"/>
    </row>
    <row r="52" spans="1:17" ht="12.75">
      <c r="A52" s="74" t="s">
        <v>32</v>
      </c>
      <c r="B52" s="75"/>
      <c r="C52" s="75"/>
      <c r="D52" s="75"/>
      <c r="E52" s="75"/>
      <c r="F52" s="75"/>
      <c r="G52" s="75"/>
      <c r="H52" s="75"/>
      <c r="I52" s="75"/>
      <c r="J52" s="41">
        <v>1188889</v>
      </c>
      <c r="K52" s="41">
        <v>47709</v>
      </c>
      <c r="L52" s="41">
        <v>30175</v>
      </c>
      <c r="M52" s="41">
        <v>4408</v>
      </c>
      <c r="N52" s="39"/>
      <c r="O52" s="41">
        <v>4810</v>
      </c>
      <c r="P52" s="39"/>
      <c r="Q52" s="41">
        <v>312</v>
      </c>
    </row>
    <row r="53" spans="1:17" ht="12.75">
      <c r="A53" s="74" t="s">
        <v>33</v>
      </c>
      <c r="B53" s="75"/>
      <c r="C53" s="75"/>
      <c r="D53" s="75"/>
      <c r="E53" s="75"/>
      <c r="F53" s="75"/>
      <c r="G53" s="75"/>
      <c r="H53" s="75"/>
      <c r="I53" s="75"/>
      <c r="J53" s="41">
        <v>1204466</v>
      </c>
      <c r="K53" s="41">
        <v>57251</v>
      </c>
      <c r="L53" s="41">
        <v>36210</v>
      </c>
      <c r="M53" s="41">
        <v>5290</v>
      </c>
      <c r="N53" s="39"/>
      <c r="O53" s="41">
        <v>4810</v>
      </c>
      <c r="P53" s="39"/>
      <c r="Q53" s="41">
        <v>312</v>
      </c>
    </row>
    <row r="54" spans="1:17" ht="12.75">
      <c r="A54" s="74" t="s">
        <v>34</v>
      </c>
      <c r="B54" s="75"/>
      <c r="C54" s="75"/>
      <c r="D54" s="75"/>
      <c r="E54" s="75"/>
      <c r="F54" s="75"/>
      <c r="G54" s="75"/>
      <c r="H54" s="75"/>
      <c r="I54" s="75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4" t="s">
        <v>52</v>
      </c>
      <c r="B55" s="75"/>
      <c r="C55" s="75"/>
      <c r="D55" s="75"/>
      <c r="E55" s="75"/>
      <c r="F55" s="75"/>
      <c r="G55" s="75"/>
      <c r="H55" s="75"/>
      <c r="I55" s="75"/>
      <c r="J55" s="41">
        <v>15577</v>
      </c>
      <c r="K55" s="41">
        <v>9542</v>
      </c>
      <c r="L55" s="41">
        <v>6035</v>
      </c>
      <c r="M55" s="41">
        <v>882</v>
      </c>
      <c r="N55" s="39"/>
      <c r="O55" s="39"/>
      <c r="P55" s="39"/>
      <c r="Q55" s="39"/>
    </row>
    <row r="56" spans="1:17" ht="12.75">
      <c r="A56" s="74" t="s">
        <v>36</v>
      </c>
      <c r="B56" s="75"/>
      <c r="C56" s="75"/>
      <c r="D56" s="75"/>
      <c r="E56" s="75"/>
      <c r="F56" s="75"/>
      <c r="G56" s="75"/>
      <c r="H56" s="75"/>
      <c r="I56" s="75"/>
      <c r="J56" s="41">
        <v>42528</v>
      </c>
      <c r="K56" s="39"/>
      <c r="L56" s="39"/>
      <c r="M56" s="39"/>
      <c r="N56" s="39"/>
      <c r="O56" s="39"/>
      <c r="P56" s="39"/>
      <c r="Q56" s="39"/>
    </row>
    <row r="57" spans="1:17" ht="12.75">
      <c r="A57" s="74" t="s">
        <v>37</v>
      </c>
      <c r="B57" s="75"/>
      <c r="C57" s="75"/>
      <c r="D57" s="75"/>
      <c r="E57" s="75"/>
      <c r="F57" s="75"/>
      <c r="G57" s="75"/>
      <c r="H57" s="75"/>
      <c r="I57" s="75"/>
      <c r="J57" s="41">
        <v>30020</v>
      </c>
      <c r="K57" s="39"/>
      <c r="L57" s="39"/>
      <c r="M57" s="39"/>
      <c r="N57" s="39"/>
      <c r="O57" s="39"/>
      <c r="P57" s="39"/>
      <c r="Q57" s="39"/>
    </row>
    <row r="58" spans="1:17" ht="12.75">
      <c r="A58" s="76" t="s">
        <v>53</v>
      </c>
      <c r="B58" s="75"/>
      <c r="C58" s="75"/>
      <c r="D58" s="75"/>
      <c r="E58" s="75"/>
      <c r="F58" s="75"/>
      <c r="G58" s="75"/>
      <c r="H58" s="75"/>
      <c r="I58" s="75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4" t="s">
        <v>54</v>
      </c>
      <c r="B59" s="75"/>
      <c r="C59" s="75"/>
      <c r="D59" s="75"/>
      <c r="E59" s="75"/>
      <c r="F59" s="75"/>
      <c r="G59" s="75"/>
      <c r="H59" s="75"/>
      <c r="I59" s="75"/>
      <c r="J59" s="41">
        <v>231599</v>
      </c>
      <c r="K59" s="39"/>
      <c r="L59" s="39"/>
      <c r="M59" s="39"/>
      <c r="N59" s="39"/>
      <c r="O59" s="41">
        <v>4810</v>
      </c>
      <c r="P59" s="39"/>
      <c r="Q59" s="41">
        <v>312</v>
      </c>
    </row>
    <row r="60" spans="1:17" ht="12.75">
      <c r="A60" s="74" t="s">
        <v>55</v>
      </c>
      <c r="B60" s="75"/>
      <c r="C60" s="75"/>
      <c r="D60" s="75"/>
      <c r="E60" s="75"/>
      <c r="F60" s="75"/>
      <c r="G60" s="75"/>
      <c r="H60" s="75"/>
      <c r="I60" s="75"/>
      <c r="J60" s="41">
        <v>1045415</v>
      </c>
      <c r="K60" s="39"/>
      <c r="L60" s="39"/>
      <c r="M60" s="39"/>
      <c r="N60" s="39"/>
      <c r="O60" s="39"/>
      <c r="P60" s="39"/>
      <c r="Q60" s="39"/>
    </row>
    <row r="61" spans="1:17" ht="12.75">
      <c r="A61" s="74" t="s">
        <v>40</v>
      </c>
      <c r="B61" s="75"/>
      <c r="C61" s="75"/>
      <c r="D61" s="75"/>
      <c r="E61" s="75"/>
      <c r="F61" s="75"/>
      <c r="G61" s="75"/>
      <c r="H61" s="75"/>
      <c r="I61" s="75"/>
      <c r="J61" s="41">
        <v>1277014</v>
      </c>
      <c r="K61" s="39"/>
      <c r="L61" s="39"/>
      <c r="M61" s="39"/>
      <c r="N61" s="39"/>
      <c r="O61" s="41">
        <v>4810</v>
      </c>
      <c r="P61" s="39"/>
      <c r="Q61" s="41">
        <v>312</v>
      </c>
    </row>
    <row r="62" spans="1:17" ht="12.75">
      <c r="A62" s="74" t="s">
        <v>41</v>
      </c>
      <c r="B62" s="75"/>
      <c r="C62" s="75"/>
      <c r="D62" s="75"/>
      <c r="E62" s="75"/>
      <c r="F62" s="75"/>
      <c r="G62" s="75"/>
      <c r="H62" s="75"/>
      <c r="I62" s="75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4" t="s">
        <v>56</v>
      </c>
      <c r="B63" s="75"/>
      <c r="C63" s="75"/>
      <c r="D63" s="75"/>
      <c r="E63" s="75"/>
      <c r="F63" s="75"/>
      <c r="G63" s="75"/>
      <c r="H63" s="75"/>
      <c r="I63" s="75"/>
      <c r="J63" s="41">
        <v>65590</v>
      </c>
      <c r="K63" s="39"/>
      <c r="L63" s="39"/>
      <c r="M63" s="39"/>
      <c r="N63" s="39"/>
      <c r="O63" s="39"/>
      <c r="P63" s="39"/>
      <c r="Q63" s="39"/>
    </row>
    <row r="64" spans="1:17" ht="12.75">
      <c r="A64" s="74" t="s">
        <v>42</v>
      </c>
      <c r="B64" s="75"/>
      <c r="C64" s="75"/>
      <c r="D64" s="75"/>
      <c r="E64" s="75"/>
      <c r="F64" s="75"/>
      <c r="G64" s="75"/>
      <c r="H64" s="75"/>
      <c r="I64" s="75"/>
      <c r="J64" s="41">
        <v>36210</v>
      </c>
      <c r="K64" s="39"/>
      <c r="L64" s="39"/>
      <c r="M64" s="39"/>
      <c r="N64" s="39"/>
      <c r="O64" s="39"/>
      <c r="P64" s="39"/>
      <c r="Q64" s="39"/>
    </row>
    <row r="65" spans="1:17" ht="12.75">
      <c r="A65" s="74" t="s">
        <v>43</v>
      </c>
      <c r="B65" s="75"/>
      <c r="C65" s="75"/>
      <c r="D65" s="75"/>
      <c r="E65" s="75"/>
      <c r="F65" s="75"/>
      <c r="G65" s="75"/>
      <c r="H65" s="75"/>
      <c r="I65" s="75"/>
      <c r="J65" s="41">
        <v>62541</v>
      </c>
      <c r="K65" s="39"/>
      <c r="L65" s="39"/>
      <c r="M65" s="39"/>
      <c r="N65" s="39"/>
      <c r="O65" s="39"/>
      <c r="P65" s="39"/>
      <c r="Q65" s="39"/>
    </row>
    <row r="66" spans="1:17" ht="12.75">
      <c r="A66" s="74" t="s">
        <v>57</v>
      </c>
      <c r="B66" s="75"/>
      <c r="C66" s="75"/>
      <c r="D66" s="75"/>
      <c r="E66" s="75"/>
      <c r="F66" s="75"/>
      <c r="G66" s="75"/>
      <c r="H66" s="75"/>
      <c r="I66" s="75"/>
      <c r="J66" s="41">
        <v>1045415</v>
      </c>
      <c r="K66" s="39"/>
      <c r="L66" s="39"/>
      <c r="M66" s="39"/>
      <c r="N66" s="39"/>
      <c r="O66" s="39"/>
      <c r="P66" s="39"/>
      <c r="Q66" s="39"/>
    </row>
    <row r="67" spans="1:17" ht="12.75">
      <c r="A67" s="74" t="s">
        <v>44</v>
      </c>
      <c r="B67" s="75"/>
      <c r="C67" s="75"/>
      <c r="D67" s="75"/>
      <c r="E67" s="75"/>
      <c r="F67" s="75"/>
      <c r="G67" s="75"/>
      <c r="H67" s="75"/>
      <c r="I67" s="75"/>
      <c r="J67" s="41">
        <v>42528</v>
      </c>
      <c r="K67" s="39"/>
      <c r="L67" s="39"/>
      <c r="M67" s="39"/>
      <c r="N67" s="39"/>
      <c r="O67" s="39"/>
      <c r="P67" s="39"/>
      <c r="Q67" s="39"/>
    </row>
    <row r="68" spans="1:17" ht="12.75">
      <c r="A68" s="74" t="s">
        <v>45</v>
      </c>
      <c r="B68" s="75"/>
      <c r="C68" s="75"/>
      <c r="D68" s="75"/>
      <c r="E68" s="75"/>
      <c r="F68" s="75"/>
      <c r="G68" s="75"/>
      <c r="H68" s="75"/>
      <c r="I68" s="75"/>
      <c r="J68" s="41">
        <v>30020</v>
      </c>
      <c r="K68" s="39"/>
      <c r="L68" s="39"/>
      <c r="M68" s="39"/>
      <c r="N68" s="39"/>
      <c r="O68" s="39"/>
      <c r="P68" s="39"/>
      <c r="Q68" s="39"/>
    </row>
    <row r="69" spans="1:17" ht="12.75">
      <c r="A69" s="76" t="s">
        <v>58</v>
      </c>
      <c r="B69" s="75"/>
      <c r="C69" s="75"/>
      <c r="D69" s="75"/>
      <c r="E69" s="75"/>
      <c r="F69" s="75"/>
      <c r="G69" s="75"/>
      <c r="H69" s="75"/>
      <c r="I69" s="75"/>
      <c r="J69" s="42">
        <v>1277014</v>
      </c>
      <c r="K69" s="39"/>
      <c r="L69" s="39"/>
      <c r="M69" s="39"/>
      <c r="N69" s="39"/>
      <c r="O69" s="42">
        <v>4810</v>
      </c>
      <c r="P69" s="39"/>
      <c r="Q69" s="42">
        <v>312</v>
      </c>
    </row>
    <row r="70" spans="1:17" ht="18.75" customHeight="1">
      <c r="A70" s="68" t="s">
        <v>59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66">
      <c r="A71" s="8">
        <v>9</v>
      </c>
      <c r="B71" s="35" t="s">
        <v>60</v>
      </c>
      <c r="C71" s="36" t="s">
        <v>155</v>
      </c>
      <c r="D71" s="37" t="s">
        <v>27</v>
      </c>
      <c r="E71" s="38">
        <v>5</v>
      </c>
      <c r="F71" s="39">
        <v>11094.41</v>
      </c>
      <c r="G71" s="39">
        <v>11094.41</v>
      </c>
      <c r="H71" s="39"/>
      <c r="I71" s="39"/>
      <c r="J71" s="39">
        <v>55472</v>
      </c>
      <c r="K71" s="39">
        <v>55472</v>
      </c>
      <c r="L71" s="39"/>
      <c r="M71" s="39"/>
      <c r="N71" s="39">
        <v>734</v>
      </c>
      <c r="O71" s="39">
        <v>3670</v>
      </c>
      <c r="P71" s="39"/>
      <c r="Q71" s="39"/>
    </row>
    <row r="72" spans="1:17" ht="54">
      <c r="A72" s="8">
        <v>10</v>
      </c>
      <c r="B72" s="35" t="s">
        <v>61</v>
      </c>
      <c r="C72" s="36" t="s">
        <v>156</v>
      </c>
      <c r="D72" s="37" t="s">
        <v>29</v>
      </c>
      <c r="E72" s="40" t="s">
        <v>157</v>
      </c>
      <c r="F72" s="39">
        <v>217.66</v>
      </c>
      <c r="G72" s="39">
        <v>217.66</v>
      </c>
      <c r="H72" s="39"/>
      <c r="I72" s="39"/>
      <c r="J72" s="39">
        <v>-2177</v>
      </c>
      <c r="K72" s="39">
        <v>-2177</v>
      </c>
      <c r="L72" s="39"/>
      <c r="M72" s="39"/>
      <c r="N72" s="39">
        <v>14.4</v>
      </c>
      <c r="O72" s="39">
        <v>-144</v>
      </c>
      <c r="P72" s="39"/>
      <c r="Q72" s="39"/>
    </row>
    <row r="73" spans="1:17" ht="12.75">
      <c r="A73" s="74" t="s">
        <v>32</v>
      </c>
      <c r="B73" s="75"/>
      <c r="C73" s="75"/>
      <c r="D73" s="75"/>
      <c r="E73" s="75"/>
      <c r="F73" s="75"/>
      <c r="G73" s="75"/>
      <c r="H73" s="75"/>
      <c r="I73" s="75"/>
      <c r="J73" s="41">
        <v>53295</v>
      </c>
      <c r="K73" s="41">
        <v>53295</v>
      </c>
      <c r="L73" s="39"/>
      <c r="M73" s="39"/>
      <c r="N73" s="39"/>
      <c r="O73" s="41">
        <v>3526</v>
      </c>
      <c r="P73" s="39"/>
      <c r="Q73" s="39"/>
    </row>
    <row r="74" spans="1:17" ht="12.75">
      <c r="A74" s="74" t="s">
        <v>33</v>
      </c>
      <c r="B74" s="75"/>
      <c r="C74" s="75"/>
      <c r="D74" s="75"/>
      <c r="E74" s="75"/>
      <c r="F74" s="75"/>
      <c r="G74" s="75"/>
      <c r="H74" s="75"/>
      <c r="I74" s="75"/>
      <c r="J74" s="41">
        <v>63954</v>
      </c>
      <c r="K74" s="41">
        <v>63954</v>
      </c>
      <c r="L74" s="39"/>
      <c r="M74" s="39"/>
      <c r="N74" s="39"/>
      <c r="O74" s="41">
        <v>3526</v>
      </c>
      <c r="P74" s="39"/>
      <c r="Q74" s="39"/>
    </row>
    <row r="75" spans="1:17" ht="12.75">
      <c r="A75" s="74" t="s">
        <v>34</v>
      </c>
      <c r="B75" s="75"/>
      <c r="C75" s="75"/>
      <c r="D75" s="75"/>
      <c r="E75" s="75"/>
      <c r="F75" s="75"/>
      <c r="G75" s="75"/>
      <c r="H75" s="75"/>
      <c r="I75" s="75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4" t="s">
        <v>62</v>
      </c>
      <c r="B76" s="75"/>
      <c r="C76" s="75"/>
      <c r="D76" s="75"/>
      <c r="E76" s="75"/>
      <c r="F76" s="75"/>
      <c r="G76" s="75"/>
      <c r="H76" s="75"/>
      <c r="I76" s="75"/>
      <c r="J76" s="41">
        <v>10659</v>
      </c>
      <c r="K76" s="41">
        <v>10659</v>
      </c>
      <c r="L76" s="39"/>
      <c r="M76" s="39"/>
      <c r="N76" s="39"/>
      <c r="O76" s="39"/>
      <c r="P76" s="39"/>
      <c r="Q76" s="39"/>
    </row>
    <row r="77" spans="1:17" ht="12.75">
      <c r="A77" s="74" t="s">
        <v>36</v>
      </c>
      <c r="B77" s="75"/>
      <c r="C77" s="75"/>
      <c r="D77" s="75"/>
      <c r="E77" s="75"/>
      <c r="F77" s="75"/>
      <c r="G77" s="75"/>
      <c r="H77" s="75"/>
      <c r="I77" s="75"/>
      <c r="J77" s="41">
        <v>35175</v>
      </c>
      <c r="K77" s="39"/>
      <c r="L77" s="39"/>
      <c r="M77" s="39"/>
      <c r="N77" s="39"/>
      <c r="O77" s="39"/>
      <c r="P77" s="39"/>
      <c r="Q77" s="39"/>
    </row>
    <row r="78" spans="1:17" ht="12.75">
      <c r="A78" s="74" t="s">
        <v>37</v>
      </c>
      <c r="B78" s="75"/>
      <c r="C78" s="75"/>
      <c r="D78" s="75"/>
      <c r="E78" s="75"/>
      <c r="F78" s="75"/>
      <c r="G78" s="75"/>
      <c r="H78" s="75"/>
      <c r="I78" s="75"/>
      <c r="J78" s="41">
        <v>20465</v>
      </c>
      <c r="K78" s="39"/>
      <c r="L78" s="39"/>
      <c r="M78" s="39"/>
      <c r="N78" s="39"/>
      <c r="O78" s="39"/>
      <c r="P78" s="39"/>
      <c r="Q78" s="39"/>
    </row>
    <row r="79" spans="1:17" ht="12.75">
      <c r="A79" s="76" t="s">
        <v>63</v>
      </c>
      <c r="B79" s="75"/>
      <c r="C79" s="75"/>
      <c r="D79" s="75"/>
      <c r="E79" s="75"/>
      <c r="F79" s="75"/>
      <c r="G79" s="75"/>
      <c r="H79" s="75"/>
      <c r="I79" s="75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4" t="s">
        <v>64</v>
      </c>
      <c r="B80" s="75"/>
      <c r="C80" s="75"/>
      <c r="D80" s="75"/>
      <c r="E80" s="75"/>
      <c r="F80" s="75"/>
      <c r="G80" s="75"/>
      <c r="H80" s="75"/>
      <c r="I80" s="75"/>
      <c r="J80" s="41">
        <v>119594</v>
      </c>
      <c r="K80" s="39"/>
      <c r="L80" s="39"/>
      <c r="M80" s="39"/>
      <c r="N80" s="39"/>
      <c r="O80" s="41">
        <v>3526</v>
      </c>
      <c r="P80" s="39"/>
      <c r="Q80" s="39"/>
    </row>
    <row r="81" spans="1:17" ht="12.75">
      <c r="A81" s="74" t="s">
        <v>40</v>
      </c>
      <c r="B81" s="75"/>
      <c r="C81" s="75"/>
      <c r="D81" s="75"/>
      <c r="E81" s="75"/>
      <c r="F81" s="75"/>
      <c r="G81" s="75"/>
      <c r="H81" s="75"/>
      <c r="I81" s="75"/>
      <c r="J81" s="41">
        <v>119594</v>
      </c>
      <c r="K81" s="39"/>
      <c r="L81" s="39"/>
      <c r="M81" s="39"/>
      <c r="N81" s="39"/>
      <c r="O81" s="41">
        <v>3526</v>
      </c>
      <c r="P81" s="39"/>
      <c r="Q81" s="39"/>
    </row>
    <row r="82" spans="1:17" ht="12.75">
      <c r="A82" s="74" t="s">
        <v>41</v>
      </c>
      <c r="B82" s="75"/>
      <c r="C82" s="75"/>
      <c r="D82" s="75"/>
      <c r="E82" s="75"/>
      <c r="F82" s="75"/>
      <c r="G82" s="75"/>
      <c r="H82" s="75"/>
      <c r="I82" s="75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4" t="s">
        <v>43</v>
      </c>
      <c r="B83" s="75"/>
      <c r="C83" s="75"/>
      <c r="D83" s="75"/>
      <c r="E83" s="75"/>
      <c r="F83" s="75"/>
      <c r="G83" s="75"/>
      <c r="H83" s="75"/>
      <c r="I83" s="75"/>
      <c r="J83" s="41">
        <v>63954</v>
      </c>
      <c r="K83" s="39"/>
      <c r="L83" s="39"/>
      <c r="M83" s="39"/>
      <c r="N83" s="39"/>
      <c r="O83" s="39"/>
      <c r="P83" s="39"/>
      <c r="Q83" s="39"/>
    </row>
    <row r="84" spans="1:17" ht="12.75">
      <c r="A84" s="74" t="s">
        <v>44</v>
      </c>
      <c r="B84" s="75"/>
      <c r="C84" s="75"/>
      <c r="D84" s="75"/>
      <c r="E84" s="75"/>
      <c r="F84" s="75"/>
      <c r="G84" s="75"/>
      <c r="H84" s="75"/>
      <c r="I84" s="75"/>
      <c r="J84" s="41">
        <v>35175</v>
      </c>
      <c r="K84" s="39"/>
      <c r="L84" s="39"/>
      <c r="M84" s="39"/>
      <c r="N84" s="39"/>
      <c r="O84" s="39"/>
      <c r="P84" s="39"/>
      <c r="Q84" s="39"/>
    </row>
    <row r="85" spans="1:17" ht="12.75">
      <c r="A85" s="74" t="s">
        <v>45</v>
      </c>
      <c r="B85" s="75"/>
      <c r="C85" s="75"/>
      <c r="D85" s="75"/>
      <c r="E85" s="75"/>
      <c r="F85" s="75"/>
      <c r="G85" s="75"/>
      <c r="H85" s="75"/>
      <c r="I85" s="75"/>
      <c r="J85" s="41">
        <v>20465</v>
      </c>
      <c r="K85" s="39"/>
      <c r="L85" s="39"/>
      <c r="M85" s="39"/>
      <c r="N85" s="39"/>
      <c r="O85" s="39"/>
      <c r="P85" s="39"/>
      <c r="Q85" s="39"/>
    </row>
    <row r="86" spans="1:17" ht="12.75">
      <c r="A86" s="76" t="s">
        <v>65</v>
      </c>
      <c r="B86" s="75"/>
      <c r="C86" s="75"/>
      <c r="D86" s="75"/>
      <c r="E86" s="75"/>
      <c r="F86" s="75"/>
      <c r="G86" s="75"/>
      <c r="H86" s="75"/>
      <c r="I86" s="75"/>
      <c r="J86" s="42">
        <v>119594</v>
      </c>
      <c r="K86" s="39"/>
      <c r="L86" s="39"/>
      <c r="M86" s="39"/>
      <c r="N86" s="39"/>
      <c r="O86" s="42">
        <v>3526</v>
      </c>
      <c r="P86" s="39"/>
      <c r="Q86" s="39"/>
    </row>
    <row r="87" spans="1:17" ht="18.75" customHeight="1">
      <c r="A87" s="68" t="s">
        <v>66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1:17" ht="42">
      <c r="A88" s="8">
        <v>11</v>
      </c>
      <c r="B88" s="35" t="s">
        <v>67</v>
      </c>
      <c r="C88" s="36" t="s">
        <v>158</v>
      </c>
      <c r="D88" s="37" t="s">
        <v>27</v>
      </c>
      <c r="E88" s="38">
        <v>5</v>
      </c>
      <c r="F88" s="39">
        <v>785.09</v>
      </c>
      <c r="G88" s="39">
        <v>762.22</v>
      </c>
      <c r="H88" s="39"/>
      <c r="I88" s="39"/>
      <c r="J88" s="39">
        <v>3925</v>
      </c>
      <c r="K88" s="39">
        <v>3811</v>
      </c>
      <c r="L88" s="39"/>
      <c r="M88" s="39"/>
      <c r="N88" s="39">
        <v>46.31</v>
      </c>
      <c r="O88" s="39">
        <v>231.55</v>
      </c>
      <c r="P88" s="39"/>
      <c r="Q88" s="39"/>
    </row>
    <row r="89" spans="1:17" ht="54">
      <c r="A89" s="8">
        <v>12</v>
      </c>
      <c r="B89" s="35" t="s">
        <v>68</v>
      </c>
      <c r="C89" s="36" t="s">
        <v>159</v>
      </c>
      <c r="D89" s="37" t="s">
        <v>29</v>
      </c>
      <c r="E89" s="40" t="s">
        <v>160</v>
      </c>
      <c r="F89" s="39">
        <v>78.21</v>
      </c>
      <c r="G89" s="39">
        <v>75.93</v>
      </c>
      <c r="H89" s="39"/>
      <c r="I89" s="39"/>
      <c r="J89" s="39">
        <v>2346</v>
      </c>
      <c r="K89" s="39">
        <v>2278</v>
      </c>
      <c r="L89" s="39"/>
      <c r="M89" s="39"/>
      <c r="N89" s="39">
        <v>4.68</v>
      </c>
      <c r="O89" s="39">
        <v>140.4</v>
      </c>
      <c r="P89" s="39"/>
      <c r="Q89" s="39"/>
    </row>
    <row r="90" spans="1:17" ht="24">
      <c r="A90" s="8">
        <v>13</v>
      </c>
      <c r="B90" s="35" t="s">
        <v>69</v>
      </c>
      <c r="C90" s="36" t="s">
        <v>70</v>
      </c>
      <c r="D90" s="37" t="s">
        <v>27</v>
      </c>
      <c r="E90" s="38">
        <v>5</v>
      </c>
      <c r="F90" s="39">
        <v>1949.9</v>
      </c>
      <c r="G90" s="39"/>
      <c r="H90" s="39"/>
      <c r="I90" s="39"/>
      <c r="J90" s="39">
        <v>9750</v>
      </c>
      <c r="K90" s="39"/>
      <c r="L90" s="39"/>
      <c r="M90" s="39"/>
      <c r="N90" s="39"/>
      <c r="O90" s="39"/>
      <c r="P90" s="39"/>
      <c r="Q90" s="39"/>
    </row>
    <row r="91" spans="1:17" ht="12.75">
      <c r="A91" s="74" t="s">
        <v>32</v>
      </c>
      <c r="B91" s="75"/>
      <c r="C91" s="75"/>
      <c r="D91" s="75"/>
      <c r="E91" s="75"/>
      <c r="F91" s="75"/>
      <c r="G91" s="75"/>
      <c r="H91" s="75"/>
      <c r="I91" s="75"/>
      <c r="J91" s="41">
        <v>16021</v>
      </c>
      <c r="K91" s="41">
        <v>6089</v>
      </c>
      <c r="L91" s="39"/>
      <c r="M91" s="39"/>
      <c r="N91" s="39"/>
      <c r="O91" s="41">
        <v>371.95</v>
      </c>
      <c r="P91" s="39"/>
      <c r="Q91" s="39"/>
    </row>
    <row r="92" spans="1:17" ht="12.75">
      <c r="A92" s="74" t="s">
        <v>36</v>
      </c>
      <c r="B92" s="75"/>
      <c r="C92" s="75"/>
      <c r="D92" s="75"/>
      <c r="E92" s="75"/>
      <c r="F92" s="75"/>
      <c r="G92" s="75"/>
      <c r="H92" s="75"/>
      <c r="I92" s="75"/>
      <c r="J92" s="41">
        <v>4141</v>
      </c>
      <c r="K92" s="39"/>
      <c r="L92" s="39"/>
      <c r="M92" s="39"/>
      <c r="N92" s="39"/>
      <c r="O92" s="39"/>
      <c r="P92" s="39"/>
      <c r="Q92" s="39"/>
    </row>
    <row r="93" spans="1:17" ht="12.75">
      <c r="A93" s="74" t="s">
        <v>37</v>
      </c>
      <c r="B93" s="75"/>
      <c r="C93" s="75"/>
      <c r="D93" s="75"/>
      <c r="E93" s="75"/>
      <c r="F93" s="75"/>
      <c r="G93" s="75"/>
      <c r="H93" s="75"/>
      <c r="I93" s="75"/>
      <c r="J93" s="41">
        <v>2923</v>
      </c>
      <c r="K93" s="39"/>
      <c r="L93" s="39"/>
      <c r="M93" s="39"/>
      <c r="N93" s="39"/>
      <c r="O93" s="39"/>
      <c r="P93" s="39"/>
      <c r="Q93" s="39"/>
    </row>
    <row r="94" spans="1:17" ht="12.75">
      <c r="A94" s="76" t="s">
        <v>71</v>
      </c>
      <c r="B94" s="75"/>
      <c r="C94" s="75"/>
      <c r="D94" s="75"/>
      <c r="E94" s="75"/>
      <c r="F94" s="75"/>
      <c r="G94" s="75"/>
      <c r="H94" s="75"/>
      <c r="I94" s="75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4" t="s">
        <v>39</v>
      </c>
      <c r="B95" s="75"/>
      <c r="C95" s="75"/>
      <c r="D95" s="75"/>
      <c r="E95" s="75"/>
      <c r="F95" s="75"/>
      <c r="G95" s="75"/>
      <c r="H95" s="75"/>
      <c r="I95" s="75"/>
      <c r="J95" s="41">
        <v>23085</v>
      </c>
      <c r="K95" s="39"/>
      <c r="L95" s="39"/>
      <c r="M95" s="39"/>
      <c r="N95" s="39"/>
      <c r="O95" s="41">
        <v>371.95</v>
      </c>
      <c r="P95" s="39"/>
      <c r="Q95" s="39"/>
    </row>
    <row r="96" spans="1:17" ht="12.75">
      <c r="A96" s="74" t="s">
        <v>40</v>
      </c>
      <c r="B96" s="75"/>
      <c r="C96" s="75"/>
      <c r="D96" s="75"/>
      <c r="E96" s="75"/>
      <c r="F96" s="75"/>
      <c r="G96" s="75"/>
      <c r="H96" s="75"/>
      <c r="I96" s="75"/>
      <c r="J96" s="41">
        <v>23085</v>
      </c>
      <c r="K96" s="39"/>
      <c r="L96" s="39"/>
      <c r="M96" s="39"/>
      <c r="N96" s="39"/>
      <c r="O96" s="41">
        <v>371.95</v>
      </c>
      <c r="P96" s="39"/>
      <c r="Q96" s="39"/>
    </row>
    <row r="97" spans="1:17" ht="12.75">
      <c r="A97" s="74" t="s">
        <v>41</v>
      </c>
      <c r="B97" s="75"/>
      <c r="C97" s="75"/>
      <c r="D97" s="75"/>
      <c r="E97" s="75"/>
      <c r="F97" s="75"/>
      <c r="G97" s="75"/>
      <c r="H97" s="75"/>
      <c r="I97" s="75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4" t="s">
        <v>56</v>
      </c>
      <c r="B98" s="75"/>
      <c r="C98" s="75"/>
      <c r="D98" s="75"/>
      <c r="E98" s="75"/>
      <c r="F98" s="75"/>
      <c r="G98" s="75"/>
      <c r="H98" s="75"/>
      <c r="I98" s="75"/>
      <c r="J98" s="41">
        <v>9932</v>
      </c>
      <c r="K98" s="39"/>
      <c r="L98" s="39"/>
      <c r="M98" s="39"/>
      <c r="N98" s="39"/>
      <c r="O98" s="39"/>
      <c r="P98" s="39"/>
      <c r="Q98" s="39"/>
    </row>
    <row r="99" spans="1:17" ht="12.75">
      <c r="A99" s="74" t="s">
        <v>43</v>
      </c>
      <c r="B99" s="75"/>
      <c r="C99" s="75"/>
      <c r="D99" s="75"/>
      <c r="E99" s="75"/>
      <c r="F99" s="75"/>
      <c r="G99" s="75"/>
      <c r="H99" s="75"/>
      <c r="I99" s="75"/>
      <c r="J99" s="41">
        <v>6089</v>
      </c>
      <c r="K99" s="39"/>
      <c r="L99" s="39"/>
      <c r="M99" s="39"/>
      <c r="N99" s="39"/>
      <c r="O99" s="39"/>
      <c r="P99" s="39"/>
      <c r="Q99" s="39"/>
    </row>
    <row r="100" spans="1:17" ht="12.75">
      <c r="A100" s="74" t="s">
        <v>44</v>
      </c>
      <c r="B100" s="75"/>
      <c r="C100" s="75"/>
      <c r="D100" s="75"/>
      <c r="E100" s="75"/>
      <c r="F100" s="75"/>
      <c r="G100" s="75"/>
      <c r="H100" s="75"/>
      <c r="I100" s="75"/>
      <c r="J100" s="41">
        <v>4141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4" t="s">
        <v>45</v>
      </c>
      <c r="B101" s="75"/>
      <c r="C101" s="75"/>
      <c r="D101" s="75"/>
      <c r="E101" s="75"/>
      <c r="F101" s="75"/>
      <c r="G101" s="75"/>
      <c r="H101" s="75"/>
      <c r="I101" s="75"/>
      <c r="J101" s="41">
        <v>2923</v>
      </c>
      <c r="K101" s="39"/>
      <c r="L101" s="39"/>
      <c r="M101" s="39"/>
      <c r="N101" s="39"/>
      <c r="O101" s="39"/>
      <c r="P101" s="39"/>
      <c r="Q101" s="39"/>
    </row>
    <row r="102" spans="1:17" ht="12.75">
      <c r="A102" s="76" t="s">
        <v>72</v>
      </c>
      <c r="B102" s="75"/>
      <c r="C102" s="75"/>
      <c r="D102" s="75"/>
      <c r="E102" s="75"/>
      <c r="F102" s="75"/>
      <c r="G102" s="75"/>
      <c r="H102" s="75"/>
      <c r="I102" s="75"/>
      <c r="J102" s="42">
        <v>23085</v>
      </c>
      <c r="K102" s="39"/>
      <c r="L102" s="39"/>
      <c r="M102" s="39"/>
      <c r="N102" s="39"/>
      <c r="O102" s="42">
        <v>371.95</v>
      </c>
      <c r="P102" s="39"/>
      <c r="Q102" s="39"/>
    </row>
    <row r="103" spans="1:17" ht="12.75">
      <c r="A103" s="77" t="s">
        <v>73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ht="12.75">
      <c r="A104" s="74" t="s">
        <v>74</v>
      </c>
      <c r="B104" s="75"/>
      <c r="C104" s="75"/>
      <c r="D104" s="75"/>
      <c r="E104" s="75"/>
      <c r="F104" s="75"/>
      <c r="G104" s="75"/>
      <c r="H104" s="75"/>
      <c r="I104" s="75"/>
      <c r="J104" s="83">
        <v>1297146</v>
      </c>
      <c r="K104" s="41">
        <v>130947</v>
      </c>
      <c r="L104" s="41">
        <v>45262</v>
      </c>
      <c r="M104" s="41">
        <v>6612</v>
      </c>
      <c r="N104" s="39"/>
      <c r="O104" s="41">
        <v>13517.95</v>
      </c>
      <c r="P104" s="39"/>
      <c r="Q104" s="41">
        <v>624</v>
      </c>
    </row>
    <row r="105" spans="1:17" ht="12.75">
      <c r="A105" s="74" t="s">
        <v>75</v>
      </c>
      <c r="B105" s="75"/>
      <c r="C105" s="75"/>
      <c r="D105" s="75"/>
      <c r="E105" s="75"/>
      <c r="F105" s="75"/>
      <c r="G105" s="75"/>
      <c r="H105" s="75"/>
      <c r="I105" s="75"/>
      <c r="J105" s="83">
        <v>1331170</v>
      </c>
      <c r="K105" s="41">
        <v>155919</v>
      </c>
      <c r="L105" s="41">
        <v>54314</v>
      </c>
      <c r="M105" s="41">
        <v>7934</v>
      </c>
      <c r="N105" s="39"/>
      <c r="O105" s="41">
        <v>13517.95</v>
      </c>
      <c r="P105" s="39"/>
      <c r="Q105" s="41">
        <v>624</v>
      </c>
    </row>
    <row r="106" spans="1:17" ht="12.75">
      <c r="A106" s="74" t="s">
        <v>36</v>
      </c>
      <c r="B106" s="75"/>
      <c r="C106" s="75"/>
      <c r="D106" s="75"/>
      <c r="E106" s="75"/>
      <c r="F106" s="75"/>
      <c r="G106" s="75"/>
      <c r="H106" s="75"/>
      <c r="I106" s="75"/>
      <c r="J106" s="83">
        <v>103106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4" t="s">
        <v>37</v>
      </c>
      <c r="B107" s="75"/>
      <c r="C107" s="75"/>
      <c r="D107" s="75"/>
      <c r="E107" s="75"/>
      <c r="F107" s="75"/>
      <c r="G107" s="75"/>
      <c r="H107" s="75"/>
      <c r="I107" s="75"/>
      <c r="J107" s="83">
        <v>68417</v>
      </c>
      <c r="K107" s="39"/>
      <c r="L107" s="39"/>
      <c r="M107" s="39"/>
      <c r="N107" s="39"/>
      <c r="O107" s="39"/>
      <c r="P107" s="39"/>
      <c r="Q107" s="39"/>
    </row>
    <row r="108" spans="1:17" ht="12.75">
      <c r="A108" s="76" t="s">
        <v>76</v>
      </c>
      <c r="B108" s="75"/>
      <c r="C108" s="75"/>
      <c r="D108" s="75"/>
      <c r="E108" s="75"/>
      <c r="F108" s="75"/>
      <c r="G108" s="75"/>
      <c r="H108" s="75"/>
      <c r="I108" s="75"/>
      <c r="J108" s="84"/>
      <c r="K108" s="39"/>
      <c r="L108" s="39"/>
      <c r="M108" s="39"/>
      <c r="N108" s="39"/>
      <c r="O108" s="39"/>
      <c r="P108" s="39"/>
      <c r="Q108" s="39"/>
    </row>
    <row r="109" spans="1:17" ht="12.75">
      <c r="A109" s="74" t="s">
        <v>54</v>
      </c>
      <c r="B109" s="75"/>
      <c r="C109" s="75"/>
      <c r="D109" s="75"/>
      <c r="E109" s="75"/>
      <c r="F109" s="75"/>
      <c r="G109" s="75"/>
      <c r="H109" s="75"/>
      <c r="I109" s="75"/>
      <c r="J109" s="83">
        <v>337684</v>
      </c>
      <c r="K109" s="39"/>
      <c r="L109" s="39"/>
      <c r="M109" s="39"/>
      <c r="N109" s="39"/>
      <c r="O109" s="41">
        <v>9991.95</v>
      </c>
      <c r="P109" s="39"/>
      <c r="Q109" s="41">
        <v>624</v>
      </c>
    </row>
    <row r="110" spans="1:17" ht="12.75">
      <c r="A110" s="74" t="s">
        <v>55</v>
      </c>
      <c r="B110" s="75"/>
      <c r="C110" s="75"/>
      <c r="D110" s="75"/>
      <c r="E110" s="75"/>
      <c r="F110" s="75"/>
      <c r="G110" s="75"/>
      <c r="H110" s="75"/>
      <c r="I110" s="75"/>
      <c r="J110" s="83">
        <v>1045415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4" t="s">
        <v>77</v>
      </c>
      <c r="B111" s="75"/>
      <c r="C111" s="75"/>
      <c r="D111" s="75"/>
      <c r="E111" s="75"/>
      <c r="F111" s="75"/>
      <c r="G111" s="75"/>
      <c r="H111" s="75"/>
      <c r="I111" s="75"/>
      <c r="J111" s="83">
        <v>119594</v>
      </c>
      <c r="K111" s="39"/>
      <c r="L111" s="39"/>
      <c r="M111" s="39"/>
      <c r="N111" s="39"/>
      <c r="O111" s="41">
        <v>3526</v>
      </c>
      <c r="P111" s="39"/>
      <c r="Q111" s="39"/>
    </row>
    <row r="112" spans="1:17" ht="12.75">
      <c r="A112" s="74" t="s">
        <v>40</v>
      </c>
      <c r="B112" s="75"/>
      <c r="C112" s="75"/>
      <c r="D112" s="75"/>
      <c r="E112" s="75"/>
      <c r="F112" s="75"/>
      <c r="G112" s="75"/>
      <c r="H112" s="75"/>
      <c r="I112" s="75"/>
      <c r="J112" s="83">
        <v>1502693</v>
      </c>
      <c r="K112" s="39"/>
      <c r="L112" s="39"/>
      <c r="M112" s="39"/>
      <c r="N112" s="39"/>
      <c r="O112" s="41">
        <v>13517.95</v>
      </c>
      <c r="P112" s="39"/>
      <c r="Q112" s="41">
        <v>624</v>
      </c>
    </row>
    <row r="113" spans="1:17" ht="12.75">
      <c r="A113" s="74" t="s">
        <v>41</v>
      </c>
      <c r="B113" s="75"/>
      <c r="C113" s="75"/>
      <c r="D113" s="75"/>
      <c r="E113" s="75"/>
      <c r="F113" s="75"/>
      <c r="G113" s="75"/>
      <c r="H113" s="75"/>
      <c r="I113" s="75"/>
      <c r="J113" s="84"/>
      <c r="K113" s="39"/>
      <c r="L113" s="39"/>
      <c r="M113" s="39"/>
      <c r="N113" s="39"/>
      <c r="O113" s="39"/>
      <c r="P113" s="39"/>
      <c r="Q113" s="39"/>
    </row>
    <row r="114" spans="1:17" ht="12.75">
      <c r="A114" s="74" t="s">
        <v>56</v>
      </c>
      <c r="B114" s="75"/>
      <c r="C114" s="75"/>
      <c r="D114" s="75"/>
      <c r="E114" s="75"/>
      <c r="F114" s="75"/>
      <c r="G114" s="75"/>
      <c r="H114" s="75"/>
      <c r="I114" s="75"/>
      <c r="J114" s="83">
        <v>75522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4" t="s">
        <v>42</v>
      </c>
      <c r="B115" s="75"/>
      <c r="C115" s="75"/>
      <c r="D115" s="75"/>
      <c r="E115" s="75"/>
      <c r="F115" s="75"/>
      <c r="G115" s="75"/>
      <c r="H115" s="75"/>
      <c r="I115" s="75"/>
      <c r="J115" s="83">
        <v>54314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4" t="s">
        <v>43</v>
      </c>
      <c r="B116" s="75"/>
      <c r="C116" s="75"/>
      <c r="D116" s="75"/>
      <c r="E116" s="75"/>
      <c r="F116" s="75"/>
      <c r="G116" s="75"/>
      <c r="H116" s="75"/>
      <c r="I116" s="75"/>
      <c r="J116" s="83">
        <v>163853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4" t="s">
        <v>57</v>
      </c>
      <c r="B117" s="75"/>
      <c r="C117" s="75"/>
      <c r="D117" s="75"/>
      <c r="E117" s="75"/>
      <c r="F117" s="75"/>
      <c r="G117" s="75"/>
      <c r="H117" s="75"/>
      <c r="I117" s="75"/>
      <c r="J117" s="83">
        <v>1045415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4" t="s">
        <v>44</v>
      </c>
      <c r="B118" s="75"/>
      <c r="C118" s="75"/>
      <c r="D118" s="75"/>
      <c r="E118" s="75"/>
      <c r="F118" s="75"/>
      <c r="G118" s="75"/>
      <c r="H118" s="75"/>
      <c r="I118" s="75"/>
      <c r="J118" s="83">
        <v>103106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4" t="s">
        <v>45</v>
      </c>
      <c r="B119" s="75"/>
      <c r="C119" s="75"/>
      <c r="D119" s="75"/>
      <c r="E119" s="75"/>
      <c r="F119" s="75"/>
      <c r="G119" s="75"/>
      <c r="H119" s="75"/>
      <c r="I119" s="75"/>
      <c r="J119" s="83">
        <v>68417</v>
      </c>
      <c r="K119" s="39"/>
      <c r="L119" s="39"/>
      <c r="M119" s="39"/>
      <c r="N119" s="39"/>
      <c r="O119" s="39"/>
      <c r="P119" s="39"/>
      <c r="Q119" s="39"/>
    </row>
    <row r="120" spans="1:17" ht="12.75">
      <c r="A120" s="76" t="s">
        <v>78</v>
      </c>
      <c r="B120" s="75"/>
      <c r="C120" s="75"/>
      <c r="D120" s="75"/>
      <c r="E120" s="75"/>
      <c r="F120" s="75"/>
      <c r="G120" s="75"/>
      <c r="H120" s="75"/>
      <c r="I120" s="75"/>
      <c r="J120" s="85">
        <v>1502694</v>
      </c>
      <c r="K120" s="39"/>
      <c r="L120" s="39"/>
      <c r="M120" s="39"/>
      <c r="N120" s="39"/>
      <c r="O120" s="42">
        <v>13517.95</v>
      </c>
      <c r="P120" s="39"/>
      <c r="Q120" s="42">
        <v>624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9.5" customHeight="1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3:17" ht="12.75">
      <c r="C123" s="4" t="s">
        <v>90</v>
      </c>
      <c r="E123" s="3"/>
      <c r="F123" s="43"/>
      <c r="G123" s="43" t="s">
        <v>91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2012-04-24T12:33:10Z</cp:lastPrinted>
  <dcterms:created xsi:type="dcterms:W3CDTF">2002-02-11T05:58:42Z</dcterms:created>
  <dcterms:modified xsi:type="dcterms:W3CDTF">2012-04-24T12:53:04Z</dcterms:modified>
  <cp:category/>
  <cp:version/>
  <cp:contentType/>
  <cp:contentStatus/>
</cp:coreProperties>
</file>